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HETP tests\HETB\HETB 2 data\"/>
    </mc:Choice>
  </mc:AlternateContent>
  <bookViews>
    <workbookView xWindow="-120" yWindow="-120" windowWidth="29040" windowHeight="15840" activeTab="1"/>
  </bookViews>
  <sheets>
    <sheet name="Eluate Vials" sheetId="1" r:id="rId1"/>
    <sheet name="Dilution Vials" sheetId="2" r:id="rId2"/>
    <sheet name="Dilution factors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" i="1" l="1"/>
  <c r="U3" i="2" l="1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2" i="2"/>
  <c r="N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2" i="2"/>
  <c r="S2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2" i="1"/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2" i="1"/>
  <c r="R16" i="1" l="1"/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2" i="3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J3" i="2"/>
  <c r="P3" i="2" s="1"/>
  <c r="J4" i="2"/>
  <c r="J5" i="2"/>
  <c r="P5" i="2" s="1"/>
  <c r="J6" i="2"/>
  <c r="P6" i="2" s="1"/>
  <c r="J7" i="2"/>
  <c r="P7" i="2" s="1"/>
  <c r="J8" i="2"/>
  <c r="J9" i="2"/>
  <c r="P9" i="2" s="1"/>
  <c r="J10" i="2"/>
  <c r="P10" i="2" s="1"/>
  <c r="J11" i="2"/>
  <c r="P11" i="2" s="1"/>
  <c r="J12" i="2"/>
  <c r="J13" i="2"/>
  <c r="P13" i="2" s="1"/>
  <c r="J14" i="2"/>
  <c r="P14" i="2" s="1"/>
  <c r="J15" i="2"/>
  <c r="P15" i="2" s="1"/>
  <c r="J16" i="2"/>
  <c r="J17" i="2"/>
  <c r="P17" i="2" s="1"/>
  <c r="J18" i="2"/>
  <c r="P18" i="2" s="1"/>
  <c r="J19" i="2"/>
  <c r="P19" i="2" s="1"/>
  <c r="J20" i="2"/>
  <c r="J21" i="2"/>
  <c r="P21" i="2" s="1"/>
  <c r="J22" i="2"/>
  <c r="P22" i="2" s="1"/>
  <c r="J23" i="2"/>
  <c r="P23" i="2" s="1"/>
  <c r="J24" i="2"/>
  <c r="J25" i="2"/>
  <c r="P25" i="2" s="1"/>
  <c r="J26" i="2"/>
  <c r="P26" i="2" s="1"/>
  <c r="J27" i="2"/>
  <c r="P27" i="2" s="1"/>
  <c r="J28" i="2"/>
  <c r="J29" i="2"/>
  <c r="P29" i="2" s="1"/>
  <c r="J30" i="2"/>
  <c r="P30" i="2" s="1"/>
  <c r="J31" i="2"/>
  <c r="P31" i="2" s="1"/>
  <c r="J2" i="2"/>
  <c r="L2" i="2"/>
  <c r="F3" i="2"/>
  <c r="N3" i="2" s="1"/>
  <c r="F4" i="2"/>
  <c r="N4" i="2" s="1"/>
  <c r="F5" i="2"/>
  <c r="F6" i="2"/>
  <c r="N6" i="2" s="1"/>
  <c r="F7" i="2"/>
  <c r="N7" i="2" s="1"/>
  <c r="F8" i="2"/>
  <c r="F9" i="2"/>
  <c r="F10" i="2"/>
  <c r="F11" i="2"/>
  <c r="N11" i="2" s="1"/>
  <c r="F12" i="2"/>
  <c r="N12" i="2" s="1"/>
  <c r="F13" i="2"/>
  <c r="F14" i="2"/>
  <c r="N14" i="2" s="1"/>
  <c r="F15" i="2"/>
  <c r="N15" i="2" s="1"/>
  <c r="F16" i="2"/>
  <c r="N16" i="2" s="1"/>
  <c r="F17" i="2"/>
  <c r="F18" i="2"/>
  <c r="F19" i="2"/>
  <c r="N19" i="2" s="1"/>
  <c r="F20" i="2"/>
  <c r="N20" i="2" s="1"/>
  <c r="F21" i="2"/>
  <c r="F22" i="2"/>
  <c r="N22" i="2" s="1"/>
  <c r="F23" i="2"/>
  <c r="N23" i="2" s="1"/>
  <c r="F24" i="2"/>
  <c r="F25" i="2"/>
  <c r="F26" i="2"/>
  <c r="F27" i="2"/>
  <c r="N27" i="2" s="1"/>
  <c r="F28" i="2"/>
  <c r="N28" i="2" s="1"/>
  <c r="F29" i="2"/>
  <c r="F30" i="2"/>
  <c r="N30" i="2" s="1"/>
  <c r="F31" i="2"/>
  <c r="N31" i="2" s="1"/>
  <c r="F2" i="2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2" i="1"/>
  <c r="F3" i="1"/>
  <c r="P3" i="1" s="1"/>
  <c r="F4" i="1"/>
  <c r="P4" i="1" s="1"/>
  <c r="F5" i="1"/>
  <c r="F6" i="1"/>
  <c r="P6" i="1" s="1"/>
  <c r="F7" i="1"/>
  <c r="P7" i="1" s="1"/>
  <c r="F8" i="1"/>
  <c r="P8" i="1" s="1"/>
  <c r="F9" i="1"/>
  <c r="F10" i="1"/>
  <c r="P10" i="1" s="1"/>
  <c r="F11" i="1"/>
  <c r="P11" i="1" s="1"/>
  <c r="F12" i="1"/>
  <c r="P12" i="1" s="1"/>
  <c r="F13" i="1"/>
  <c r="P13" i="1" s="1"/>
  <c r="F14" i="1"/>
  <c r="P14" i="1" s="1"/>
  <c r="F15" i="1"/>
  <c r="P15" i="1" s="1"/>
  <c r="F16" i="1"/>
  <c r="P16" i="1" s="1"/>
  <c r="F17" i="1"/>
  <c r="F18" i="1"/>
  <c r="P18" i="1" s="1"/>
  <c r="F19" i="1"/>
  <c r="P19" i="1" s="1"/>
  <c r="F20" i="1"/>
  <c r="P20" i="1" s="1"/>
  <c r="F21" i="1"/>
  <c r="P21" i="1" s="1"/>
  <c r="F22" i="1"/>
  <c r="P22" i="1" s="1"/>
  <c r="F23" i="1"/>
  <c r="P23" i="1" s="1"/>
  <c r="F24" i="1"/>
  <c r="P24" i="1" s="1"/>
  <c r="F25" i="1"/>
  <c r="F26" i="1"/>
  <c r="P26" i="1" s="1"/>
  <c r="F27" i="1"/>
  <c r="P27" i="1" s="1"/>
  <c r="F28" i="1"/>
  <c r="P28" i="1" s="1"/>
  <c r="F29" i="1"/>
  <c r="F30" i="1"/>
  <c r="P30" i="1" s="1"/>
  <c r="F31" i="1"/>
  <c r="P31" i="1" s="1"/>
  <c r="F2" i="1"/>
  <c r="P2" i="1" s="1"/>
  <c r="T31" i="2" l="1"/>
  <c r="R31" i="2"/>
  <c r="R27" i="2"/>
  <c r="T27" i="2"/>
  <c r="R23" i="2"/>
  <c r="T23" i="2"/>
  <c r="T19" i="2"/>
  <c r="R19" i="2"/>
  <c r="T15" i="2"/>
  <c r="R15" i="2"/>
  <c r="R11" i="2"/>
  <c r="T11" i="2"/>
  <c r="R7" i="2"/>
  <c r="T7" i="2"/>
  <c r="T3" i="2"/>
  <c r="R3" i="2"/>
  <c r="N29" i="1"/>
  <c r="P29" i="1"/>
  <c r="N25" i="1"/>
  <c r="P25" i="1"/>
  <c r="N17" i="1"/>
  <c r="P17" i="1"/>
  <c r="N9" i="1"/>
  <c r="P9" i="1"/>
  <c r="N5" i="1"/>
  <c r="P5" i="1"/>
  <c r="Q2" i="1" s="1"/>
  <c r="R2" i="1" s="1"/>
  <c r="T30" i="2"/>
  <c r="R30" i="2"/>
  <c r="T26" i="2"/>
  <c r="R26" i="2"/>
  <c r="T22" i="2"/>
  <c r="R22" i="2"/>
  <c r="T18" i="2"/>
  <c r="R18" i="2"/>
  <c r="T14" i="2"/>
  <c r="R14" i="2"/>
  <c r="T10" i="2"/>
  <c r="R10" i="2"/>
  <c r="T6" i="2"/>
  <c r="R6" i="2"/>
  <c r="T29" i="2"/>
  <c r="R29" i="2"/>
  <c r="T25" i="2"/>
  <c r="R25" i="2"/>
  <c r="T21" i="2"/>
  <c r="R21" i="2"/>
  <c r="T17" i="2"/>
  <c r="R17" i="2"/>
  <c r="T13" i="2"/>
  <c r="R13" i="2"/>
  <c r="T9" i="2"/>
  <c r="R9" i="2"/>
  <c r="T5" i="2"/>
  <c r="R5" i="2"/>
  <c r="P2" i="2"/>
  <c r="P28" i="2"/>
  <c r="P24" i="2"/>
  <c r="P20" i="2"/>
  <c r="P16" i="2"/>
  <c r="P12" i="2"/>
  <c r="P8" i="2"/>
  <c r="P4" i="2"/>
  <c r="N24" i="2"/>
  <c r="N8" i="2"/>
  <c r="N26" i="2"/>
  <c r="N18" i="2"/>
  <c r="N10" i="2"/>
  <c r="N29" i="2"/>
  <c r="N25" i="2"/>
  <c r="N21" i="2"/>
  <c r="N17" i="2"/>
  <c r="N13" i="2"/>
  <c r="N9" i="2"/>
  <c r="N5" i="2"/>
  <c r="N23" i="1"/>
  <c r="N21" i="1"/>
  <c r="N16" i="1"/>
  <c r="N15" i="1"/>
  <c r="N13" i="1"/>
  <c r="N31" i="1"/>
  <c r="N28" i="1"/>
  <c r="N27" i="1"/>
  <c r="N24" i="1"/>
  <c r="N20" i="1"/>
  <c r="N19" i="1"/>
  <c r="N12" i="1"/>
  <c r="N11" i="1"/>
  <c r="N8" i="1"/>
  <c r="N7" i="1"/>
  <c r="N4" i="1"/>
  <c r="N3" i="1"/>
  <c r="N2" i="1"/>
  <c r="N30" i="1"/>
  <c r="N26" i="1"/>
  <c r="N22" i="1"/>
  <c r="N18" i="1"/>
  <c r="N14" i="1"/>
  <c r="N10" i="1"/>
  <c r="N6" i="1"/>
  <c r="R16" i="2" l="1"/>
  <c r="T16" i="2"/>
  <c r="T2" i="2"/>
  <c r="R2" i="2"/>
  <c r="R4" i="2"/>
  <c r="T4" i="2"/>
  <c r="R20" i="2"/>
  <c r="T20" i="2"/>
  <c r="R8" i="2"/>
  <c r="T8" i="2"/>
  <c r="R24" i="2"/>
  <c r="T24" i="2"/>
  <c r="R12" i="2"/>
  <c r="T12" i="2"/>
  <c r="R28" i="2"/>
  <c r="T28" i="2"/>
</calcChain>
</file>

<file path=xl/sharedStrings.xml><?xml version="1.0" encoding="utf-8"?>
<sst xmlns="http://schemas.openxmlformats.org/spreadsheetml/2006/main" count="137" uniqueCount="93">
  <si>
    <t>Vial Label</t>
  </si>
  <si>
    <t>Empty Mass</t>
  </si>
  <si>
    <t>Mass with aliquot</t>
  </si>
  <si>
    <t>Mass of aliquot</t>
  </si>
  <si>
    <t>Mass of dilute and aliquot</t>
  </si>
  <si>
    <t>20 E</t>
  </si>
  <si>
    <t>30 E</t>
  </si>
  <si>
    <t>10 E</t>
  </si>
  <si>
    <t>40 E</t>
  </si>
  <si>
    <t>50 E</t>
  </si>
  <si>
    <t>60 E</t>
  </si>
  <si>
    <t>70 E</t>
  </si>
  <si>
    <t>80 E</t>
  </si>
  <si>
    <t>90 E</t>
  </si>
  <si>
    <t>100 E</t>
  </si>
  <si>
    <t>110 E</t>
  </si>
  <si>
    <t>120 E</t>
  </si>
  <si>
    <t>130 E</t>
  </si>
  <si>
    <t>140 E</t>
  </si>
  <si>
    <t>150 E</t>
  </si>
  <si>
    <t>160 E</t>
  </si>
  <si>
    <t>170 E</t>
  </si>
  <si>
    <t>180 E</t>
  </si>
  <si>
    <t>190 E</t>
  </si>
  <si>
    <t>200 E</t>
  </si>
  <si>
    <t>210 E</t>
  </si>
  <si>
    <t>220 E</t>
  </si>
  <si>
    <t>230 E</t>
  </si>
  <si>
    <t>240 E</t>
  </si>
  <si>
    <t>250 E</t>
  </si>
  <si>
    <t>260 E</t>
  </si>
  <si>
    <t>270 E</t>
  </si>
  <si>
    <t>280 E</t>
  </si>
  <si>
    <t>290 E</t>
  </si>
  <si>
    <t>300 E</t>
  </si>
  <si>
    <t>10 D</t>
  </si>
  <si>
    <t>20 D</t>
  </si>
  <si>
    <t>30 D</t>
  </si>
  <si>
    <t>40 D</t>
  </si>
  <si>
    <t>50 D</t>
  </si>
  <si>
    <t>60 D</t>
  </si>
  <si>
    <t>70 D</t>
  </si>
  <si>
    <t>80 D</t>
  </si>
  <si>
    <t>90 D</t>
  </si>
  <si>
    <t>100 D</t>
  </si>
  <si>
    <t>110 D</t>
  </si>
  <si>
    <t>120 D</t>
  </si>
  <si>
    <t>130 D</t>
  </si>
  <si>
    <t>140 D</t>
  </si>
  <si>
    <t>150 D</t>
  </si>
  <si>
    <t>160 D</t>
  </si>
  <si>
    <t>170 D</t>
  </si>
  <si>
    <t>180 D</t>
  </si>
  <si>
    <t>190 D</t>
  </si>
  <si>
    <t>200 D</t>
  </si>
  <si>
    <t>210 D</t>
  </si>
  <si>
    <t>220 D</t>
  </si>
  <si>
    <t>230 D</t>
  </si>
  <si>
    <t>240 D</t>
  </si>
  <si>
    <t>250 D</t>
  </si>
  <si>
    <t>260 D</t>
  </si>
  <si>
    <t>270 D</t>
  </si>
  <si>
    <t>280 D</t>
  </si>
  <si>
    <t>290 D</t>
  </si>
  <si>
    <t>300 D</t>
  </si>
  <si>
    <t>Dilution factor</t>
  </si>
  <si>
    <t>Mass of dilute</t>
  </si>
  <si>
    <t>Dilution Factor</t>
  </si>
  <si>
    <t>Dilution factor in Eluate vial</t>
  </si>
  <si>
    <t>Dilution factor in dilution vial</t>
  </si>
  <si>
    <t>Overall Dilution factor</t>
  </si>
  <si>
    <t>Mass with dilute</t>
  </si>
  <si>
    <t>3 mL/min</t>
  </si>
  <si>
    <t>HETB2 vials</t>
  </si>
  <si>
    <t>Volume of eluate (mL)</t>
  </si>
  <si>
    <t>Average volume</t>
  </si>
  <si>
    <t>Actual flow rate (mL/min)</t>
  </si>
  <si>
    <t>Dilution factor of istd</t>
  </si>
  <si>
    <t>Conc of istd</t>
  </si>
  <si>
    <t>% of 0ppb</t>
  </si>
  <si>
    <t>Conc HNO3 (%)</t>
  </si>
  <si>
    <r>
      <t xml:space="preserve">Empty Mass </t>
    </r>
    <r>
      <rPr>
        <sz val="11"/>
        <color theme="1"/>
        <rFont val="Calibri"/>
        <family val="2"/>
      </rPr>
      <t>σ</t>
    </r>
  </si>
  <si>
    <t>Mass with aliquot σ</t>
  </si>
  <si>
    <t>Mass of aliquot σ</t>
  </si>
  <si>
    <t>Mass with dilute σ</t>
  </si>
  <si>
    <t>Mass of dilute σ</t>
  </si>
  <si>
    <t>Mass of dilute and aliquot σ</t>
  </si>
  <si>
    <t>Dilution factor σ</t>
  </si>
  <si>
    <t>Actual flow rate (mL/min) σ</t>
  </si>
  <si>
    <t>Dilution Factor σ</t>
  </si>
  <si>
    <t>Dilution factor of istd σ</t>
  </si>
  <si>
    <t>Conc of istd σ</t>
  </si>
  <si>
    <t>% of 0ppb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</si>
</sst>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8" xfId="0" applyFill="1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0" fillId="2" borderId="10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opLeftCell="H1" workbookViewId="0">
      <selection activeCell="S2" sqref="S2"/>
    </sheetView>
  </sheetViews>
  <sheetFormatPr defaultRowHeight="15" x14ac:dyDescent="0.25"/>
  <cols>
    <col min="1" max="1" width="9.5703125" bestFit="1" customWidth="1"/>
    <col min="2" max="2" width="11.42578125" bestFit="1" customWidth="1"/>
    <col min="3" max="3" width="13.140625" style="1" bestFit="1" customWidth="1"/>
    <col min="4" max="4" width="16.7109375" bestFit="1" customWidth="1"/>
    <col min="5" max="5" width="18.42578125" style="1" bestFit="1" customWidth="1"/>
    <col min="6" max="6" width="14.5703125" bestFit="1" customWidth="1"/>
    <col min="7" max="7" width="16.140625" style="1" bestFit="1" customWidth="1"/>
    <col min="8" max="8" width="15.7109375" bestFit="1" customWidth="1"/>
    <col min="9" max="9" width="17.42578125" style="1" bestFit="1" customWidth="1"/>
    <col min="10" max="10" width="13.5703125" bestFit="1" customWidth="1"/>
    <col min="11" max="11" width="15.140625" style="1" bestFit="1" customWidth="1"/>
    <col min="12" max="12" width="24.28515625" bestFit="1" customWidth="1"/>
    <col min="13" max="13" width="26" style="1" bestFit="1" customWidth="1"/>
    <col min="14" max="14" width="13.85546875" bestFit="1" customWidth="1"/>
    <col min="15" max="15" width="15.42578125" style="1" bestFit="1" customWidth="1"/>
    <col min="16" max="16" width="21.140625" bestFit="1" customWidth="1"/>
    <col min="17" max="17" width="15.5703125" bestFit="1" customWidth="1"/>
    <col min="18" max="18" width="24.140625" bestFit="1" customWidth="1"/>
    <col min="19" max="19" width="25.85546875" style="1" bestFit="1" customWidth="1"/>
    <col min="21" max="21" width="14.42578125" bestFit="1" customWidth="1"/>
  </cols>
  <sheetData>
    <row r="1" spans="1:21" ht="15.75" thickBot="1" x14ac:dyDescent="0.3">
      <c r="A1" s="11" t="s">
        <v>0</v>
      </c>
      <c r="B1" s="12" t="s">
        <v>1</v>
      </c>
      <c r="C1" s="13" t="s">
        <v>81</v>
      </c>
      <c r="D1" s="14" t="s">
        <v>2</v>
      </c>
      <c r="E1" s="13" t="s">
        <v>82</v>
      </c>
      <c r="F1" s="14" t="s">
        <v>3</v>
      </c>
      <c r="G1" s="13" t="s">
        <v>83</v>
      </c>
      <c r="H1" s="14" t="s">
        <v>71</v>
      </c>
      <c r="I1" s="13" t="s">
        <v>84</v>
      </c>
      <c r="J1" s="14" t="s">
        <v>66</v>
      </c>
      <c r="K1" s="13" t="s">
        <v>85</v>
      </c>
      <c r="L1" s="14" t="s">
        <v>4</v>
      </c>
      <c r="M1" s="13" t="s">
        <v>86</v>
      </c>
      <c r="N1" s="14" t="s">
        <v>65</v>
      </c>
      <c r="O1" s="13" t="s">
        <v>87</v>
      </c>
      <c r="P1" s="14" t="s">
        <v>74</v>
      </c>
      <c r="Q1" s="14" t="s">
        <v>75</v>
      </c>
      <c r="R1" s="14" t="s">
        <v>76</v>
      </c>
      <c r="S1" s="13" t="s">
        <v>88</v>
      </c>
      <c r="T1" s="14"/>
      <c r="U1" s="15" t="s">
        <v>80</v>
      </c>
    </row>
    <row r="2" spans="1:21" x14ac:dyDescent="0.25">
      <c r="A2" s="7" t="s">
        <v>7</v>
      </c>
      <c r="B2" s="8">
        <v>6.1401000000000003</v>
      </c>
      <c r="C2" s="9">
        <v>1E-4</v>
      </c>
      <c r="D2" s="10">
        <v>14.936400000000001</v>
      </c>
      <c r="E2" s="9">
        <v>1E-4</v>
      </c>
      <c r="F2" s="10">
        <f>D2-B2</f>
        <v>8.7963000000000005</v>
      </c>
      <c r="G2" s="9">
        <f>SQRT((E2^2)+(C2^2))</f>
        <v>1.4142135623730951E-4</v>
      </c>
      <c r="H2" s="10">
        <v>26.013400000000001</v>
      </c>
      <c r="I2" s="9">
        <v>1E-4</v>
      </c>
      <c r="J2" s="10">
        <f>H2-D2</f>
        <v>11.077</v>
      </c>
      <c r="K2" s="9">
        <f>SQRT((I2^2)+(E2^2))</f>
        <v>1.4142135623730951E-4</v>
      </c>
      <c r="L2" s="10">
        <f>H2-B2</f>
        <v>19.8733</v>
      </c>
      <c r="M2" s="9">
        <f>SQRT((I2^2)+(C2^2))</f>
        <v>1.4142135623730951E-4</v>
      </c>
      <c r="N2" s="10">
        <f>F2/L2</f>
        <v>0.44261899130994853</v>
      </c>
      <c r="O2" s="9">
        <f>N2*SQRT(((G2/F2)^2)+((M2/L2)^2))</f>
        <v>7.7820594341822896E-6</v>
      </c>
      <c r="P2" s="10">
        <f>F2/1.2</f>
        <v>7.3302500000000004</v>
      </c>
      <c r="Q2" s="10">
        <f>AVERAGE(P2:P31)</f>
        <v>7.7143305555555548</v>
      </c>
      <c r="R2" s="10">
        <f>Q2/3.3333</f>
        <v>2.3143223098897652</v>
      </c>
      <c r="S2" s="9">
        <f>R2*SQRT(((_xlfn.STDEV.P(P2:P31))/Q2)^2)</f>
        <v>4.5572129344340816E-2</v>
      </c>
      <c r="T2" s="10"/>
      <c r="U2" s="10">
        <f>((35*F2)+(2*J2))/L2</f>
        <v>16.606426713228302</v>
      </c>
    </row>
    <row r="3" spans="1:21" x14ac:dyDescent="0.25">
      <c r="A3" s="5" t="s">
        <v>5</v>
      </c>
      <c r="B3" s="4">
        <v>6.1630000000000003</v>
      </c>
      <c r="C3" s="3">
        <v>1E-4</v>
      </c>
      <c r="D3" s="2">
        <v>15.0168</v>
      </c>
      <c r="E3" s="3">
        <v>1E-4</v>
      </c>
      <c r="F3" s="2">
        <f t="shared" ref="F3:F31" si="0">D3-B3</f>
        <v>8.8537999999999997</v>
      </c>
      <c r="G3" s="3">
        <f t="shared" ref="G3:G31" si="1">SQRT((E3^2)+(C3^2))</f>
        <v>1.4142135623730951E-4</v>
      </c>
      <c r="H3" s="2">
        <v>26.040099999999999</v>
      </c>
      <c r="I3" s="3">
        <v>1E-4</v>
      </c>
      <c r="J3" s="2">
        <f t="shared" ref="J3:J31" si="2">H3-D3</f>
        <v>11.023299999999999</v>
      </c>
      <c r="K3" s="3">
        <f t="shared" ref="K3:K31" si="3">SQRT((I3^2)+(E3^2))</f>
        <v>1.4142135623730951E-4</v>
      </c>
      <c r="L3" s="2">
        <f t="shared" ref="L3:L31" si="4">H3-B3</f>
        <v>19.877099999999999</v>
      </c>
      <c r="M3" s="3">
        <f t="shared" ref="M3:M31" si="5">SQRT((I3^2)+(C3^2))</f>
        <v>1.4142135623730951E-4</v>
      </c>
      <c r="N3" s="2">
        <f t="shared" ref="N3:N31" si="6">F3/L3</f>
        <v>0.44542714983574067</v>
      </c>
      <c r="O3" s="3">
        <f t="shared" ref="O3:O31" si="7">N3*SQRT(((G3/F3)^2)+((M3/L3)^2))</f>
        <v>7.7886796938891546E-6</v>
      </c>
      <c r="P3" s="2">
        <f t="shared" ref="P3:P31" si="8">F3/1.2</f>
        <v>7.378166666666667</v>
      </c>
      <c r="Q3" s="2"/>
      <c r="R3" s="2"/>
      <c r="S3" s="3"/>
      <c r="T3" s="2"/>
      <c r="U3" s="2">
        <f t="shared" ref="U3:U31" si="9">((35*F3)+(2*J3))/L3</f>
        <v>16.69909594457944</v>
      </c>
    </row>
    <row r="4" spans="1:21" x14ac:dyDescent="0.25">
      <c r="A4" s="5" t="s">
        <v>6</v>
      </c>
      <c r="B4" s="4">
        <v>6.1471999999999998</v>
      </c>
      <c r="C4" s="3">
        <v>1E-4</v>
      </c>
      <c r="D4" s="2">
        <v>15.0618</v>
      </c>
      <c r="E4" s="3">
        <v>1E-4</v>
      </c>
      <c r="F4" s="2">
        <f t="shared" si="0"/>
        <v>8.9146000000000001</v>
      </c>
      <c r="G4" s="3">
        <f t="shared" si="1"/>
        <v>1.4142135623730951E-4</v>
      </c>
      <c r="H4" s="2">
        <v>26.080300000000001</v>
      </c>
      <c r="I4" s="3">
        <v>1E-4</v>
      </c>
      <c r="J4" s="2">
        <f t="shared" si="2"/>
        <v>11.018500000000001</v>
      </c>
      <c r="K4" s="3">
        <f t="shared" si="3"/>
        <v>1.4142135623730951E-4</v>
      </c>
      <c r="L4" s="2">
        <f t="shared" si="4"/>
        <v>19.933100000000003</v>
      </c>
      <c r="M4" s="3">
        <f t="shared" si="5"/>
        <v>1.4142135623730951E-4</v>
      </c>
      <c r="N4" s="2">
        <f t="shared" si="6"/>
        <v>0.44722597087256866</v>
      </c>
      <c r="O4" s="3">
        <f t="shared" si="7"/>
        <v>7.7719997566362275E-6</v>
      </c>
      <c r="P4" s="2">
        <f t="shared" si="8"/>
        <v>7.4288333333333334</v>
      </c>
      <c r="Q4" s="2"/>
      <c r="R4" s="2"/>
      <c r="S4" s="3"/>
      <c r="T4" s="2"/>
      <c r="U4" s="2">
        <f t="shared" si="9"/>
        <v>16.758457038794766</v>
      </c>
    </row>
    <row r="5" spans="1:21" x14ac:dyDescent="0.25">
      <c r="A5" s="5" t="s">
        <v>8</v>
      </c>
      <c r="B5" s="4">
        <v>6.1375999999999999</v>
      </c>
      <c r="C5" s="3">
        <v>1E-4</v>
      </c>
      <c r="D5" s="2">
        <v>15.0945</v>
      </c>
      <c r="E5" s="3">
        <v>1E-4</v>
      </c>
      <c r="F5" s="2">
        <f t="shared" si="0"/>
        <v>8.956900000000001</v>
      </c>
      <c r="G5" s="3">
        <f t="shared" si="1"/>
        <v>1.4142135623730951E-4</v>
      </c>
      <c r="H5" s="2">
        <v>26.108599999999999</v>
      </c>
      <c r="I5" s="3">
        <v>1E-4</v>
      </c>
      <c r="J5" s="2">
        <f t="shared" si="2"/>
        <v>11.014099999999999</v>
      </c>
      <c r="K5" s="3">
        <f t="shared" si="3"/>
        <v>1.4142135623730951E-4</v>
      </c>
      <c r="L5" s="2">
        <f t="shared" si="4"/>
        <v>19.971</v>
      </c>
      <c r="M5" s="3">
        <f t="shared" si="5"/>
        <v>1.4142135623730951E-4</v>
      </c>
      <c r="N5" s="2">
        <f t="shared" si="6"/>
        <v>0.44849531821140659</v>
      </c>
      <c r="O5" s="3">
        <f t="shared" si="7"/>
        <v>7.7609244640029861E-6</v>
      </c>
      <c r="P5" s="2">
        <f t="shared" si="8"/>
        <v>7.4640833333333347</v>
      </c>
      <c r="Q5" s="2"/>
      <c r="R5" s="2"/>
      <c r="S5" s="3"/>
      <c r="T5" s="2"/>
      <c r="U5" s="2">
        <f t="shared" si="9"/>
        <v>16.80034550097642</v>
      </c>
    </row>
    <row r="6" spans="1:21" x14ac:dyDescent="0.25">
      <c r="A6" s="5" t="s">
        <v>9</v>
      </c>
      <c r="B6" s="4">
        <v>6.1196999999999999</v>
      </c>
      <c r="C6" s="3">
        <v>1E-4</v>
      </c>
      <c r="D6" s="2">
        <v>15.172700000000001</v>
      </c>
      <c r="E6" s="3">
        <v>1E-4</v>
      </c>
      <c r="F6" s="2">
        <f t="shared" si="0"/>
        <v>9.0530000000000008</v>
      </c>
      <c r="G6" s="3">
        <f t="shared" si="1"/>
        <v>1.4142135623730951E-4</v>
      </c>
      <c r="H6" s="2">
        <v>26.209199999999999</v>
      </c>
      <c r="I6" s="3">
        <v>1E-4</v>
      </c>
      <c r="J6" s="2">
        <f t="shared" si="2"/>
        <v>11.036499999999998</v>
      </c>
      <c r="K6" s="3">
        <f t="shared" si="3"/>
        <v>1.4142135623730951E-4</v>
      </c>
      <c r="L6" s="2">
        <f t="shared" si="4"/>
        <v>20.089500000000001</v>
      </c>
      <c r="M6" s="3">
        <f t="shared" si="5"/>
        <v>1.4142135623730951E-4</v>
      </c>
      <c r="N6" s="2">
        <f t="shared" si="6"/>
        <v>0.45063341546579061</v>
      </c>
      <c r="O6" s="3">
        <f t="shared" si="7"/>
        <v>7.7213173819136016E-6</v>
      </c>
      <c r="P6" s="2">
        <f t="shared" si="8"/>
        <v>7.5441666666666674</v>
      </c>
      <c r="Q6" s="2"/>
      <c r="R6" s="2"/>
      <c r="S6" s="3"/>
      <c r="T6" s="2"/>
      <c r="U6" s="2">
        <f t="shared" si="9"/>
        <v>16.870902710371087</v>
      </c>
    </row>
    <row r="7" spans="1:21" x14ac:dyDescent="0.25">
      <c r="A7" s="5" t="s">
        <v>10</v>
      </c>
      <c r="B7" s="4">
        <v>6.1486000000000001</v>
      </c>
      <c r="C7" s="3">
        <v>1E-4</v>
      </c>
      <c r="D7" s="2">
        <v>15.226000000000001</v>
      </c>
      <c r="E7" s="3">
        <v>1E-4</v>
      </c>
      <c r="F7" s="2">
        <f t="shared" si="0"/>
        <v>9.0774000000000008</v>
      </c>
      <c r="G7" s="3">
        <f t="shared" si="1"/>
        <v>1.4142135623730951E-4</v>
      </c>
      <c r="H7" s="2">
        <v>26.233599999999999</v>
      </c>
      <c r="I7" s="3">
        <v>1E-4</v>
      </c>
      <c r="J7" s="2">
        <f t="shared" si="2"/>
        <v>11.007599999999998</v>
      </c>
      <c r="K7" s="3">
        <f t="shared" si="3"/>
        <v>1.4142135623730951E-4</v>
      </c>
      <c r="L7" s="2">
        <f t="shared" si="4"/>
        <v>20.085000000000001</v>
      </c>
      <c r="M7" s="3">
        <f t="shared" si="5"/>
        <v>1.4142135623730951E-4</v>
      </c>
      <c r="N7" s="2">
        <f t="shared" si="6"/>
        <v>0.45194921583271103</v>
      </c>
      <c r="O7" s="3">
        <f t="shared" si="7"/>
        <v>7.7268583130625377E-6</v>
      </c>
      <c r="P7" s="2">
        <f t="shared" si="8"/>
        <v>7.5645000000000007</v>
      </c>
      <c r="Q7" s="2"/>
      <c r="R7" s="2"/>
      <c r="S7" s="3"/>
      <c r="T7" s="2"/>
      <c r="U7" s="2">
        <f t="shared" si="9"/>
        <v>16.91432412247946</v>
      </c>
    </row>
    <row r="8" spans="1:21" x14ac:dyDescent="0.25">
      <c r="A8" s="5" t="s">
        <v>11</v>
      </c>
      <c r="B8" s="4">
        <v>6.1268000000000002</v>
      </c>
      <c r="C8" s="3">
        <v>1E-4</v>
      </c>
      <c r="D8" s="2">
        <v>15.253299999999999</v>
      </c>
      <c r="E8" s="3">
        <v>1E-4</v>
      </c>
      <c r="F8" s="2">
        <f t="shared" si="0"/>
        <v>9.1265000000000001</v>
      </c>
      <c r="G8" s="3">
        <f t="shared" si="1"/>
        <v>1.4142135623730951E-4</v>
      </c>
      <c r="H8" s="2">
        <v>26.2653</v>
      </c>
      <c r="I8" s="3">
        <v>1E-4</v>
      </c>
      <c r="J8" s="2">
        <f t="shared" si="2"/>
        <v>11.012</v>
      </c>
      <c r="K8" s="3">
        <f t="shared" si="3"/>
        <v>1.4142135623730951E-4</v>
      </c>
      <c r="L8" s="2">
        <f t="shared" si="4"/>
        <v>20.138500000000001</v>
      </c>
      <c r="M8" s="3">
        <f t="shared" si="5"/>
        <v>1.4142135623730951E-4</v>
      </c>
      <c r="N8" s="2">
        <f t="shared" si="6"/>
        <v>0.45318668222558778</v>
      </c>
      <c r="O8" s="3">
        <f t="shared" si="7"/>
        <v>7.7099140976211423E-6</v>
      </c>
      <c r="P8" s="2">
        <f t="shared" si="8"/>
        <v>7.6054166666666667</v>
      </c>
      <c r="Q8" s="2"/>
      <c r="R8" s="2"/>
      <c r="S8" s="3"/>
      <c r="T8" s="2"/>
      <c r="U8" s="2">
        <f t="shared" si="9"/>
        <v>16.955160513444397</v>
      </c>
    </row>
    <row r="9" spans="1:21" x14ac:dyDescent="0.25">
      <c r="A9" s="5" t="s">
        <v>12</v>
      </c>
      <c r="B9" s="4">
        <v>6.1306000000000003</v>
      </c>
      <c r="C9" s="3">
        <v>1E-4</v>
      </c>
      <c r="D9" s="2">
        <v>15.2845</v>
      </c>
      <c r="E9" s="3">
        <v>1E-4</v>
      </c>
      <c r="F9" s="2">
        <f t="shared" si="0"/>
        <v>9.1539000000000001</v>
      </c>
      <c r="G9" s="3">
        <f t="shared" si="1"/>
        <v>1.4142135623730951E-4</v>
      </c>
      <c r="H9" s="2">
        <v>26.284099999999999</v>
      </c>
      <c r="I9" s="3">
        <v>1E-4</v>
      </c>
      <c r="J9" s="2">
        <f t="shared" si="2"/>
        <v>10.999599999999999</v>
      </c>
      <c r="K9" s="3">
        <f t="shared" si="3"/>
        <v>1.4142135623730951E-4</v>
      </c>
      <c r="L9" s="2">
        <f t="shared" si="4"/>
        <v>20.153499999999998</v>
      </c>
      <c r="M9" s="3">
        <f t="shared" si="5"/>
        <v>1.4142135623730951E-4</v>
      </c>
      <c r="N9" s="2">
        <f t="shared" si="6"/>
        <v>0.45420894633686465</v>
      </c>
      <c r="O9" s="3">
        <f t="shared" si="7"/>
        <v>7.7071395058298491E-6</v>
      </c>
      <c r="P9" s="2">
        <f t="shared" si="8"/>
        <v>7.6282500000000004</v>
      </c>
      <c r="Q9" s="2"/>
      <c r="R9" s="2"/>
      <c r="S9" s="3"/>
      <c r="T9" s="2"/>
      <c r="U9" s="2">
        <f t="shared" si="9"/>
        <v>16.988895229116533</v>
      </c>
    </row>
    <row r="10" spans="1:21" x14ac:dyDescent="0.25">
      <c r="A10" s="5" t="s">
        <v>13</v>
      </c>
      <c r="B10" s="4">
        <v>6.1466000000000003</v>
      </c>
      <c r="C10" s="3">
        <v>1E-4</v>
      </c>
      <c r="D10" s="2">
        <v>15.357799999999999</v>
      </c>
      <c r="E10" s="3">
        <v>1E-4</v>
      </c>
      <c r="F10" s="2">
        <f t="shared" si="0"/>
        <v>9.2111999999999981</v>
      </c>
      <c r="G10" s="3">
        <f t="shared" si="1"/>
        <v>1.4142135623730951E-4</v>
      </c>
      <c r="H10" s="2">
        <v>26.384499999999999</v>
      </c>
      <c r="I10" s="3">
        <v>1E-4</v>
      </c>
      <c r="J10" s="2">
        <f t="shared" si="2"/>
        <v>11.0267</v>
      </c>
      <c r="K10" s="3">
        <f t="shared" si="3"/>
        <v>1.4142135623730951E-4</v>
      </c>
      <c r="L10" s="2">
        <f t="shared" si="4"/>
        <v>20.2379</v>
      </c>
      <c r="M10" s="3">
        <f t="shared" si="5"/>
        <v>1.4142135623730951E-4</v>
      </c>
      <c r="N10" s="2">
        <f t="shared" si="6"/>
        <v>0.45514603787942415</v>
      </c>
      <c r="O10" s="3">
        <f t="shared" si="7"/>
        <v>7.6777080804982111E-6</v>
      </c>
      <c r="P10" s="2">
        <f t="shared" si="8"/>
        <v>7.6759999999999984</v>
      </c>
      <c r="Q10" s="2"/>
      <c r="R10" s="2"/>
      <c r="S10" s="3"/>
      <c r="T10" s="2"/>
      <c r="U10" s="2">
        <f t="shared" si="9"/>
        <v>17.019819250020998</v>
      </c>
    </row>
    <row r="11" spans="1:21" x14ac:dyDescent="0.25">
      <c r="A11" s="5" t="s">
        <v>14</v>
      </c>
      <c r="B11" s="4">
        <v>6.1768999999999998</v>
      </c>
      <c r="C11" s="3">
        <v>1E-4</v>
      </c>
      <c r="D11" s="2">
        <v>15.392200000000001</v>
      </c>
      <c r="E11" s="3">
        <v>1E-4</v>
      </c>
      <c r="F11" s="2">
        <f t="shared" si="0"/>
        <v>9.2153000000000009</v>
      </c>
      <c r="G11" s="3">
        <f t="shared" si="1"/>
        <v>1.4142135623730951E-4</v>
      </c>
      <c r="H11" s="2">
        <v>26.406400000000001</v>
      </c>
      <c r="I11" s="3">
        <v>1E-4</v>
      </c>
      <c r="J11" s="2">
        <f t="shared" si="2"/>
        <v>11.014200000000001</v>
      </c>
      <c r="K11" s="3">
        <f t="shared" si="3"/>
        <v>1.4142135623730951E-4</v>
      </c>
      <c r="L11" s="2">
        <f t="shared" si="4"/>
        <v>20.229500000000002</v>
      </c>
      <c r="M11" s="3">
        <f t="shared" si="5"/>
        <v>1.4142135623730951E-4</v>
      </c>
      <c r="N11" s="2">
        <f t="shared" si="6"/>
        <v>0.45553770483699546</v>
      </c>
      <c r="O11" s="3">
        <f t="shared" si="7"/>
        <v>7.6820308067400023E-6</v>
      </c>
      <c r="P11" s="2">
        <f t="shared" si="8"/>
        <v>7.6794166666666674</v>
      </c>
      <c r="Q11" s="2"/>
      <c r="R11" s="2"/>
      <c r="S11" s="3"/>
      <c r="T11" s="2"/>
      <c r="U11" s="2">
        <f t="shared" si="9"/>
        <v>17.032744259620848</v>
      </c>
    </row>
    <row r="12" spans="1:21" x14ac:dyDescent="0.25">
      <c r="A12" s="5" t="s">
        <v>15</v>
      </c>
      <c r="B12" s="4">
        <v>6.1425999999999998</v>
      </c>
      <c r="C12" s="3">
        <v>1E-4</v>
      </c>
      <c r="D12" s="2">
        <v>15.3926</v>
      </c>
      <c r="E12" s="3">
        <v>1E-4</v>
      </c>
      <c r="F12" s="2">
        <f t="shared" si="0"/>
        <v>9.25</v>
      </c>
      <c r="G12" s="3">
        <f t="shared" si="1"/>
        <v>1.4142135623730951E-4</v>
      </c>
      <c r="H12" s="2">
        <v>26.417899999999999</v>
      </c>
      <c r="I12" s="3">
        <v>1E-4</v>
      </c>
      <c r="J12" s="2">
        <f t="shared" si="2"/>
        <v>11.0253</v>
      </c>
      <c r="K12" s="3">
        <f t="shared" si="3"/>
        <v>1.4142135623730951E-4</v>
      </c>
      <c r="L12" s="2">
        <f t="shared" si="4"/>
        <v>20.275300000000001</v>
      </c>
      <c r="M12" s="3">
        <f t="shared" si="5"/>
        <v>1.4142135623730951E-4</v>
      </c>
      <c r="N12" s="2">
        <f t="shared" si="6"/>
        <v>0.45622012991176453</v>
      </c>
      <c r="O12" s="3">
        <f t="shared" si="7"/>
        <v>7.666652287888004E-6</v>
      </c>
      <c r="P12" s="2">
        <f t="shared" si="8"/>
        <v>7.7083333333333339</v>
      </c>
      <c r="Q12" s="2"/>
      <c r="R12" s="2"/>
      <c r="S12" s="3"/>
      <c r="T12" s="2"/>
      <c r="U12" s="2">
        <f t="shared" si="9"/>
        <v>17.055264287088228</v>
      </c>
    </row>
    <row r="13" spans="1:21" x14ac:dyDescent="0.25">
      <c r="A13" s="5" t="s">
        <v>16</v>
      </c>
      <c r="B13" s="4">
        <v>6.1250999999999998</v>
      </c>
      <c r="C13" s="3">
        <v>1E-4</v>
      </c>
      <c r="D13" s="2">
        <v>15.389799999999999</v>
      </c>
      <c r="E13" s="3">
        <v>1E-4</v>
      </c>
      <c r="F13" s="2">
        <f t="shared" si="0"/>
        <v>9.2646999999999995</v>
      </c>
      <c r="G13" s="3">
        <f t="shared" si="1"/>
        <v>1.4142135623730951E-4</v>
      </c>
      <c r="H13" s="2">
        <v>26.432600000000001</v>
      </c>
      <c r="I13" s="3">
        <v>1E-4</v>
      </c>
      <c r="J13" s="2">
        <f t="shared" si="2"/>
        <v>11.042800000000002</v>
      </c>
      <c r="K13" s="3">
        <f t="shared" si="3"/>
        <v>1.4142135623730951E-4</v>
      </c>
      <c r="L13" s="2">
        <f t="shared" si="4"/>
        <v>20.307500000000001</v>
      </c>
      <c r="M13" s="3">
        <f t="shared" si="5"/>
        <v>1.4142135623730951E-4</v>
      </c>
      <c r="N13" s="2">
        <f t="shared" si="6"/>
        <v>0.45622060814969834</v>
      </c>
      <c r="O13" s="3">
        <f t="shared" si="7"/>
        <v>7.6544972647918398E-6</v>
      </c>
      <c r="P13" s="2">
        <f t="shared" si="8"/>
        <v>7.7205833333333329</v>
      </c>
      <c r="Q13" s="2"/>
      <c r="R13" s="2"/>
      <c r="S13" s="3"/>
      <c r="T13" s="2"/>
      <c r="U13" s="2">
        <f t="shared" si="9"/>
        <v>17.055280068940046</v>
      </c>
    </row>
    <row r="14" spans="1:21" x14ac:dyDescent="0.25">
      <c r="A14" s="5" t="s">
        <v>17</v>
      </c>
      <c r="B14" s="4">
        <v>6.2016</v>
      </c>
      <c r="C14" s="3">
        <v>1E-4</v>
      </c>
      <c r="D14" s="2">
        <v>15.4969</v>
      </c>
      <c r="E14" s="3">
        <v>1E-4</v>
      </c>
      <c r="F14" s="2">
        <f t="shared" si="0"/>
        <v>9.295300000000001</v>
      </c>
      <c r="G14" s="3">
        <f t="shared" si="1"/>
        <v>1.4142135623730951E-4</v>
      </c>
      <c r="H14" s="2">
        <v>26.522600000000001</v>
      </c>
      <c r="I14" s="3">
        <v>1E-4</v>
      </c>
      <c r="J14" s="2">
        <f t="shared" si="2"/>
        <v>11.025700000000001</v>
      </c>
      <c r="K14" s="3">
        <f t="shared" si="3"/>
        <v>1.4142135623730951E-4</v>
      </c>
      <c r="L14" s="2">
        <f t="shared" si="4"/>
        <v>20.321000000000002</v>
      </c>
      <c r="M14" s="3">
        <f t="shared" si="5"/>
        <v>1.4142135623730951E-4</v>
      </c>
      <c r="N14" s="2">
        <f t="shared" si="6"/>
        <v>0.457423355149845</v>
      </c>
      <c r="O14" s="3">
        <f t="shared" si="7"/>
        <v>7.6528901342352982E-6</v>
      </c>
      <c r="P14" s="2">
        <f t="shared" si="8"/>
        <v>7.7460833333333348</v>
      </c>
      <c r="Q14" s="2"/>
      <c r="R14" s="2"/>
      <c r="S14" s="3"/>
      <c r="T14" s="2"/>
      <c r="U14" s="2">
        <f t="shared" si="9"/>
        <v>17.094970719944886</v>
      </c>
    </row>
    <row r="15" spans="1:21" x14ac:dyDescent="0.25">
      <c r="A15" s="5" t="s">
        <v>18</v>
      </c>
      <c r="B15" s="4">
        <v>6.1540999999999997</v>
      </c>
      <c r="C15" s="3">
        <v>1E-4</v>
      </c>
      <c r="D15" s="2">
        <v>15.4633</v>
      </c>
      <c r="E15" s="3">
        <v>1E-4</v>
      </c>
      <c r="F15" s="2">
        <f t="shared" si="0"/>
        <v>9.3092000000000006</v>
      </c>
      <c r="G15" s="3">
        <f t="shared" si="1"/>
        <v>1.4142135623730951E-4</v>
      </c>
      <c r="H15" s="2">
        <v>26.497800000000002</v>
      </c>
      <c r="I15" s="3">
        <v>1E-4</v>
      </c>
      <c r="J15" s="2">
        <f t="shared" si="2"/>
        <v>11.034500000000001</v>
      </c>
      <c r="K15" s="3">
        <f t="shared" si="3"/>
        <v>1.4142135623730951E-4</v>
      </c>
      <c r="L15" s="2">
        <f t="shared" si="4"/>
        <v>20.343700000000002</v>
      </c>
      <c r="M15" s="3">
        <f t="shared" si="5"/>
        <v>1.4142135623730951E-4</v>
      </c>
      <c r="N15" s="2">
        <f t="shared" si="6"/>
        <v>0.45759620914582894</v>
      </c>
      <c r="O15" s="3">
        <f t="shared" si="7"/>
        <v>7.6448507652842696E-6</v>
      </c>
      <c r="P15" s="2">
        <f t="shared" si="8"/>
        <v>7.7576666666666672</v>
      </c>
      <c r="Q15" s="2"/>
      <c r="R15" s="2"/>
      <c r="S15" s="3"/>
      <c r="T15" s="2"/>
      <c r="U15" s="2">
        <f t="shared" si="9"/>
        <v>17.100674901812354</v>
      </c>
    </row>
    <row r="16" spans="1:21" x14ac:dyDescent="0.25">
      <c r="A16" s="5" t="s">
        <v>19</v>
      </c>
      <c r="B16" s="4">
        <v>6.1524000000000001</v>
      </c>
      <c r="C16" s="3">
        <v>1E-4</v>
      </c>
      <c r="D16" s="2">
        <v>15.460100000000001</v>
      </c>
      <c r="E16" s="3">
        <v>1E-4</v>
      </c>
      <c r="F16" s="2">
        <f t="shared" si="0"/>
        <v>9.3077000000000005</v>
      </c>
      <c r="G16" s="3">
        <f t="shared" si="1"/>
        <v>1.4142135623730951E-4</v>
      </c>
      <c r="H16" s="2">
        <v>26.5016</v>
      </c>
      <c r="I16" s="3">
        <v>1E-4</v>
      </c>
      <c r="J16" s="2">
        <f t="shared" si="2"/>
        <v>11.041499999999999</v>
      </c>
      <c r="K16" s="3">
        <f t="shared" si="3"/>
        <v>1.4142135623730951E-4</v>
      </c>
      <c r="L16" s="2">
        <f t="shared" si="4"/>
        <v>20.3492</v>
      </c>
      <c r="M16" s="3">
        <f t="shared" si="5"/>
        <v>1.4142135623730951E-4</v>
      </c>
      <c r="N16" s="2">
        <f t="shared" si="6"/>
        <v>0.45739881666109727</v>
      </c>
      <c r="O16" s="3">
        <f t="shared" si="7"/>
        <v>7.642213793198967E-6</v>
      </c>
      <c r="P16" s="2">
        <f t="shared" si="8"/>
        <v>7.7564166666666674</v>
      </c>
      <c r="Q16" s="2"/>
      <c r="R16" s="2">
        <f>3*0.75</f>
        <v>2.25</v>
      </c>
      <c r="S16" s="3"/>
      <c r="T16" s="2"/>
      <c r="U16" s="2">
        <f t="shared" si="9"/>
        <v>17.094160949816207</v>
      </c>
    </row>
    <row r="17" spans="1:21" x14ac:dyDescent="0.25">
      <c r="A17" s="5" t="s">
        <v>20</v>
      </c>
      <c r="B17" s="4">
        <v>6.1429999999999998</v>
      </c>
      <c r="C17" s="3">
        <v>1E-4</v>
      </c>
      <c r="D17" s="2">
        <v>15.4841</v>
      </c>
      <c r="E17" s="3">
        <v>1E-4</v>
      </c>
      <c r="F17" s="2">
        <f t="shared" si="0"/>
        <v>9.3411000000000008</v>
      </c>
      <c r="G17" s="3">
        <f t="shared" si="1"/>
        <v>1.4142135623730951E-4</v>
      </c>
      <c r="H17" s="2">
        <v>26.5169</v>
      </c>
      <c r="I17" s="3">
        <v>1E-4</v>
      </c>
      <c r="J17" s="2">
        <f t="shared" si="2"/>
        <v>11.0328</v>
      </c>
      <c r="K17" s="3">
        <f t="shared" si="3"/>
        <v>1.4142135623730951E-4</v>
      </c>
      <c r="L17" s="2">
        <f t="shared" si="4"/>
        <v>20.373899999999999</v>
      </c>
      <c r="M17" s="3">
        <f t="shared" si="5"/>
        <v>1.4142135623730951E-4</v>
      </c>
      <c r="N17" s="2">
        <f t="shared" si="6"/>
        <v>0.45848364819695792</v>
      </c>
      <c r="O17" s="3">
        <f t="shared" si="7"/>
        <v>7.6360841168976474E-6</v>
      </c>
      <c r="P17" s="2">
        <f t="shared" si="8"/>
        <v>7.784250000000001</v>
      </c>
      <c r="Q17" s="2"/>
      <c r="R17" s="2"/>
      <c r="S17" s="3"/>
      <c r="T17" s="2"/>
      <c r="U17" s="2">
        <f t="shared" si="9"/>
        <v>17.129960390499612</v>
      </c>
    </row>
    <row r="18" spans="1:21" x14ac:dyDescent="0.25">
      <c r="A18" s="5" t="s">
        <v>21</v>
      </c>
      <c r="B18" s="4">
        <v>6.1471999999999998</v>
      </c>
      <c r="C18" s="3">
        <v>1E-4</v>
      </c>
      <c r="D18" s="2">
        <v>15.501899999999999</v>
      </c>
      <c r="E18" s="3">
        <v>1E-4</v>
      </c>
      <c r="F18" s="2">
        <f t="shared" si="0"/>
        <v>9.3546999999999993</v>
      </c>
      <c r="G18" s="3">
        <f t="shared" si="1"/>
        <v>1.4142135623730951E-4</v>
      </c>
      <c r="H18" s="2">
        <v>26.5364</v>
      </c>
      <c r="I18" s="3">
        <v>1E-4</v>
      </c>
      <c r="J18" s="2">
        <f t="shared" si="2"/>
        <v>11.034500000000001</v>
      </c>
      <c r="K18" s="3">
        <f t="shared" si="3"/>
        <v>1.4142135623730951E-4</v>
      </c>
      <c r="L18" s="2">
        <f t="shared" si="4"/>
        <v>20.389200000000002</v>
      </c>
      <c r="M18" s="3">
        <f t="shared" si="5"/>
        <v>1.4142135623730951E-4</v>
      </c>
      <c r="N18" s="2">
        <f t="shared" si="6"/>
        <v>0.45880662311419762</v>
      </c>
      <c r="O18" s="3">
        <f t="shared" si="7"/>
        <v>7.6312879279085733E-6</v>
      </c>
      <c r="P18" s="2">
        <f t="shared" si="8"/>
        <v>7.7955833333333331</v>
      </c>
      <c r="Q18" s="2"/>
      <c r="R18" s="2"/>
      <c r="S18" s="3"/>
      <c r="T18" s="2"/>
      <c r="U18" s="2">
        <f t="shared" si="9"/>
        <v>17.140618562768523</v>
      </c>
    </row>
    <row r="19" spans="1:21" x14ac:dyDescent="0.25">
      <c r="A19" s="5" t="s">
        <v>22</v>
      </c>
      <c r="B19" s="4">
        <v>6.1445999999999996</v>
      </c>
      <c r="C19" s="3">
        <v>1E-4</v>
      </c>
      <c r="D19" s="2">
        <v>15.504200000000001</v>
      </c>
      <c r="E19" s="3">
        <v>1E-4</v>
      </c>
      <c r="F19" s="2">
        <f t="shared" si="0"/>
        <v>9.3596000000000004</v>
      </c>
      <c r="G19" s="3">
        <f t="shared" si="1"/>
        <v>1.4142135623730951E-4</v>
      </c>
      <c r="H19" s="2">
        <v>26.540299999999998</v>
      </c>
      <c r="I19" s="3">
        <v>1E-4</v>
      </c>
      <c r="J19" s="2">
        <f t="shared" si="2"/>
        <v>11.036099999999998</v>
      </c>
      <c r="K19" s="3">
        <f t="shared" si="3"/>
        <v>1.4142135623730951E-4</v>
      </c>
      <c r="L19" s="2">
        <f t="shared" si="4"/>
        <v>20.395699999999998</v>
      </c>
      <c r="M19" s="3">
        <f t="shared" si="5"/>
        <v>1.4142135623730951E-4</v>
      </c>
      <c r="N19" s="2">
        <f t="shared" si="6"/>
        <v>0.4589006506273382</v>
      </c>
      <c r="O19" s="3">
        <f t="shared" si="7"/>
        <v>7.6291277809162278E-6</v>
      </c>
      <c r="P19" s="2">
        <f t="shared" si="8"/>
        <v>7.799666666666667</v>
      </c>
      <c r="Q19" s="2"/>
      <c r="R19" s="2"/>
      <c r="S19" s="3"/>
      <c r="T19" s="2"/>
      <c r="U19" s="2">
        <f t="shared" si="9"/>
        <v>17.143721470702161</v>
      </c>
    </row>
    <row r="20" spans="1:21" x14ac:dyDescent="0.25">
      <c r="A20" s="5" t="s">
        <v>23</v>
      </c>
      <c r="B20" s="4">
        <v>6.1379000000000001</v>
      </c>
      <c r="C20" s="3">
        <v>1E-4</v>
      </c>
      <c r="D20" s="2">
        <v>15.5045</v>
      </c>
      <c r="E20" s="3">
        <v>1E-4</v>
      </c>
      <c r="F20" s="2">
        <f t="shared" si="0"/>
        <v>9.3666</v>
      </c>
      <c r="G20" s="3">
        <f t="shared" si="1"/>
        <v>1.4142135623730951E-4</v>
      </c>
      <c r="H20" s="2">
        <v>26.5518</v>
      </c>
      <c r="I20" s="3">
        <v>1E-4</v>
      </c>
      <c r="J20" s="2">
        <f t="shared" si="2"/>
        <v>11.0473</v>
      </c>
      <c r="K20" s="3">
        <f t="shared" si="3"/>
        <v>1.4142135623730951E-4</v>
      </c>
      <c r="L20" s="2">
        <f t="shared" si="4"/>
        <v>20.413899999999998</v>
      </c>
      <c r="M20" s="3">
        <f t="shared" si="5"/>
        <v>1.4142135623730951E-4</v>
      </c>
      <c r="N20" s="2">
        <f t="shared" si="6"/>
        <v>0.4588344216440759</v>
      </c>
      <c r="O20" s="3">
        <f t="shared" si="7"/>
        <v>7.6221346854474119E-6</v>
      </c>
      <c r="P20" s="2">
        <f t="shared" si="8"/>
        <v>7.8055000000000003</v>
      </c>
      <c r="Q20" s="2"/>
      <c r="R20" s="2"/>
      <c r="S20" s="3"/>
      <c r="T20" s="2"/>
      <c r="U20" s="2">
        <f t="shared" si="9"/>
        <v>17.141535914254508</v>
      </c>
    </row>
    <row r="21" spans="1:21" x14ac:dyDescent="0.25">
      <c r="A21" s="5" t="s">
        <v>24</v>
      </c>
      <c r="B21" s="4">
        <v>6.1369999999999996</v>
      </c>
      <c r="C21" s="3">
        <v>1E-4</v>
      </c>
      <c r="D21" s="2">
        <v>15.5197</v>
      </c>
      <c r="E21" s="3">
        <v>1E-4</v>
      </c>
      <c r="F21" s="2">
        <f t="shared" si="0"/>
        <v>9.3826999999999998</v>
      </c>
      <c r="G21" s="3">
        <f t="shared" si="1"/>
        <v>1.4142135623730951E-4</v>
      </c>
      <c r="H21" s="2">
        <v>26.552499999999998</v>
      </c>
      <c r="I21" s="3">
        <v>1E-4</v>
      </c>
      <c r="J21" s="2">
        <f t="shared" si="2"/>
        <v>11.032799999999998</v>
      </c>
      <c r="K21" s="3">
        <f t="shared" si="3"/>
        <v>1.4142135623730951E-4</v>
      </c>
      <c r="L21" s="2">
        <f t="shared" si="4"/>
        <v>20.415499999999998</v>
      </c>
      <c r="M21" s="3">
        <f t="shared" si="5"/>
        <v>1.4142135623730951E-4</v>
      </c>
      <c r="N21" s="2">
        <f t="shared" si="6"/>
        <v>0.45958707844529895</v>
      </c>
      <c r="O21" s="3">
        <f t="shared" si="7"/>
        <v>7.6237131020504567E-6</v>
      </c>
      <c r="P21" s="2">
        <f t="shared" si="8"/>
        <v>7.8189166666666665</v>
      </c>
      <c r="Q21" s="2"/>
      <c r="R21" s="2"/>
      <c r="S21" s="3"/>
      <c r="T21" s="2"/>
      <c r="U21" s="2">
        <f t="shared" si="9"/>
        <v>17.166373588694867</v>
      </c>
    </row>
    <row r="22" spans="1:21" x14ac:dyDescent="0.25">
      <c r="A22" s="5" t="s">
        <v>25</v>
      </c>
      <c r="B22" s="4">
        <v>6.1322999999999999</v>
      </c>
      <c r="C22" s="3">
        <v>1E-4</v>
      </c>
      <c r="D22" s="2">
        <v>15.521599999999999</v>
      </c>
      <c r="E22" s="3">
        <v>1E-4</v>
      </c>
      <c r="F22" s="2">
        <f t="shared" si="0"/>
        <v>9.3892999999999986</v>
      </c>
      <c r="G22" s="3">
        <f t="shared" si="1"/>
        <v>1.4142135623730951E-4</v>
      </c>
      <c r="H22" s="2">
        <v>26.545100000000001</v>
      </c>
      <c r="I22" s="3">
        <v>1E-4</v>
      </c>
      <c r="J22" s="2">
        <f t="shared" si="2"/>
        <v>11.023500000000002</v>
      </c>
      <c r="K22" s="3">
        <f t="shared" si="3"/>
        <v>1.4142135623730951E-4</v>
      </c>
      <c r="L22" s="2">
        <f t="shared" si="4"/>
        <v>20.412800000000001</v>
      </c>
      <c r="M22" s="3">
        <f t="shared" si="5"/>
        <v>1.4142135623730951E-4</v>
      </c>
      <c r="N22" s="2">
        <f t="shared" si="6"/>
        <v>0.45997119454459939</v>
      </c>
      <c r="O22" s="3">
        <f t="shared" si="7"/>
        <v>7.6258331731802239E-6</v>
      </c>
      <c r="P22" s="2">
        <f t="shared" si="8"/>
        <v>7.8244166666666661</v>
      </c>
      <c r="Q22" s="2"/>
      <c r="R22" s="2"/>
      <c r="S22" s="3"/>
      <c r="T22" s="2"/>
      <c r="U22" s="2">
        <f t="shared" si="9"/>
        <v>17.179049419971779</v>
      </c>
    </row>
    <row r="23" spans="1:21" x14ac:dyDescent="0.25">
      <c r="A23" s="5" t="s">
        <v>26</v>
      </c>
      <c r="B23" s="4">
        <v>6.173</v>
      </c>
      <c r="C23" s="3">
        <v>1E-4</v>
      </c>
      <c r="D23" s="2">
        <v>15.5779</v>
      </c>
      <c r="E23" s="3">
        <v>1E-4</v>
      </c>
      <c r="F23" s="2">
        <f t="shared" si="0"/>
        <v>9.4048999999999996</v>
      </c>
      <c r="G23" s="3">
        <f t="shared" si="1"/>
        <v>1.4142135623730951E-4</v>
      </c>
      <c r="H23" s="2">
        <v>26.605799999999999</v>
      </c>
      <c r="I23" s="3">
        <v>1E-4</v>
      </c>
      <c r="J23" s="2">
        <f t="shared" si="2"/>
        <v>11.027899999999999</v>
      </c>
      <c r="K23" s="3">
        <f t="shared" si="3"/>
        <v>1.4142135623730951E-4</v>
      </c>
      <c r="L23" s="2">
        <f t="shared" si="4"/>
        <v>20.4328</v>
      </c>
      <c r="M23" s="3">
        <f t="shared" si="5"/>
        <v>1.4142135623730951E-4</v>
      </c>
      <c r="N23" s="2">
        <f t="shared" si="6"/>
        <v>0.46028444461845658</v>
      </c>
      <c r="O23" s="3">
        <f t="shared" si="7"/>
        <v>7.6192751343878723E-6</v>
      </c>
      <c r="P23" s="2">
        <f t="shared" si="8"/>
        <v>7.8374166666666669</v>
      </c>
      <c r="Q23" s="2"/>
      <c r="R23" s="2"/>
      <c r="S23" s="3"/>
      <c r="T23" s="2"/>
      <c r="U23" s="2">
        <f t="shared" si="9"/>
        <v>17.189386672409064</v>
      </c>
    </row>
    <row r="24" spans="1:21" x14ac:dyDescent="0.25">
      <c r="A24" s="5" t="s">
        <v>27</v>
      </c>
      <c r="B24" s="4">
        <v>6.2252000000000001</v>
      </c>
      <c r="C24" s="3">
        <v>1E-4</v>
      </c>
      <c r="D24" s="2">
        <v>15.623100000000001</v>
      </c>
      <c r="E24" s="3">
        <v>1E-4</v>
      </c>
      <c r="F24" s="2">
        <f t="shared" si="0"/>
        <v>9.3978999999999999</v>
      </c>
      <c r="G24" s="3">
        <f t="shared" si="1"/>
        <v>1.4142135623730951E-4</v>
      </c>
      <c r="H24" s="2">
        <v>26.6568</v>
      </c>
      <c r="I24" s="3">
        <v>1E-4</v>
      </c>
      <c r="J24" s="2">
        <f t="shared" si="2"/>
        <v>11.0337</v>
      </c>
      <c r="K24" s="3">
        <f t="shared" si="3"/>
        <v>1.4142135623730951E-4</v>
      </c>
      <c r="L24" s="2">
        <f t="shared" si="4"/>
        <v>20.4316</v>
      </c>
      <c r="M24" s="3">
        <f t="shared" si="5"/>
        <v>1.4142135623730951E-4</v>
      </c>
      <c r="N24" s="2">
        <f t="shared" si="6"/>
        <v>0.45996887174768497</v>
      </c>
      <c r="O24" s="3">
        <f t="shared" si="7"/>
        <v>7.6188095952235786E-6</v>
      </c>
      <c r="P24" s="2">
        <f t="shared" si="8"/>
        <v>7.8315833333333336</v>
      </c>
      <c r="Q24" s="2"/>
      <c r="R24" s="2"/>
      <c r="S24" s="3"/>
      <c r="T24" s="2"/>
      <c r="U24" s="2">
        <f t="shared" si="9"/>
        <v>17.178972767673603</v>
      </c>
    </row>
    <row r="25" spans="1:21" x14ac:dyDescent="0.25">
      <c r="A25" s="5" t="s">
        <v>28</v>
      </c>
      <c r="B25" s="4">
        <v>6.1471999999999998</v>
      </c>
      <c r="C25" s="3">
        <v>1E-4</v>
      </c>
      <c r="D25" s="2">
        <v>15.524699999999999</v>
      </c>
      <c r="E25" s="3">
        <v>1E-4</v>
      </c>
      <c r="F25" s="2">
        <f t="shared" si="0"/>
        <v>9.3774999999999995</v>
      </c>
      <c r="G25" s="3">
        <f t="shared" si="1"/>
        <v>1.4142135623730951E-4</v>
      </c>
      <c r="H25" s="2">
        <v>26.552499999999998</v>
      </c>
      <c r="I25" s="3">
        <v>1E-4</v>
      </c>
      <c r="J25" s="2">
        <f t="shared" si="2"/>
        <v>11.027799999999999</v>
      </c>
      <c r="K25" s="3">
        <f t="shared" si="3"/>
        <v>1.4142135623730951E-4</v>
      </c>
      <c r="L25" s="2">
        <f t="shared" si="4"/>
        <v>20.405299999999997</v>
      </c>
      <c r="M25" s="3">
        <f t="shared" si="5"/>
        <v>1.4142135623730951E-4</v>
      </c>
      <c r="N25" s="2">
        <f t="shared" si="6"/>
        <v>0.45956197654530934</v>
      </c>
      <c r="O25" s="3">
        <f t="shared" si="7"/>
        <v>7.627451320289885E-6</v>
      </c>
      <c r="P25" s="2">
        <f t="shared" si="8"/>
        <v>7.8145833333333332</v>
      </c>
      <c r="Q25" s="2"/>
      <c r="R25" s="2"/>
      <c r="S25" s="3"/>
      <c r="T25" s="2"/>
      <c r="U25" s="2">
        <f t="shared" si="9"/>
        <v>17.16554522599521</v>
      </c>
    </row>
    <row r="26" spans="1:21" x14ac:dyDescent="0.25">
      <c r="A26" s="5" t="s">
        <v>29</v>
      </c>
      <c r="B26" s="4">
        <v>6.1452999999999998</v>
      </c>
      <c r="C26" s="3">
        <v>1E-4</v>
      </c>
      <c r="D26" s="2">
        <v>15.566599999999999</v>
      </c>
      <c r="E26" s="3">
        <v>1E-4</v>
      </c>
      <c r="F26" s="2">
        <f t="shared" si="0"/>
        <v>9.4212999999999987</v>
      </c>
      <c r="G26" s="3">
        <f t="shared" si="1"/>
        <v>1.4142135623730951E-4</v>
      </c>
      <c r="H26" s="2">
        <v>26.6067</v>
      </c>
      <c r="I26" s="3">
        <v>1E-4</v>
      </c>
      <c r="J26" s="2">
        <f t="shared" si="2"/>
        <v>11.040100000000001</v>
      </c>
      <c r="K26" s="3">
        <f t="shared" si="3"/>
        <v>1.4142135623730951E-4</v>
      </c>
      <c r="L26" s="2">
        <f t="shared" si="4"/>
        <v>20.461400000000001</v>
      </c>
      <c r="M26" s="3">
        <f t="shared" si="5"/>
        <v>1.4142135623730951E-4</v>
      </c>
      <c r="N26" s="2">
        <f t="shared" si="6"/>
        <v>0.46044258946113159</v>
      </c>
      <c r="O26" s="3">
        <f t="shared" si="7"/>
        <v>7.6090823474451609E-6</v>
      </c>
      <c r="P26" s="2">
        <f t="shared" si="8"/>
        <v>7.8510833333333325</v>
      </c>
      <c r="Q26" s="2"/>
      <c r="R26" s="2"/>
      <c r="S26" s="3"/>
      <c r="T26" s="2"/>
      <c r="U26" s="2">
        <f t="shared" si="9"/>
        <v>17.194605452217342</v>
      </c>
    </row>
    <row r="27" spans="1:21" x14ac:dyDescent="0.25">
      <c r="A27" s="5" t="s">
        <v>30</v>
      </c>
      <c r="B27" s="4">
        <v>6.1348000000000003</v>
      </c>
      <c r="C27" s="3">
        <v>1E-4</v>
      </c>
      <c r="D27" s="2">
        <v>15.526</v>
      </c>
      <c r="E27" s="3">
        <v>1E-4</v>
      </c>
      <c r="F27" s="2">
        <f t="shared" si="0"/>
        <v>9.3911999999999995</v>
      </c>
      <c r="G27" s="3">
        <f t="shared" si="1"/>
        <v>1.4142135623730951E-4</v>
      </c>
      <c r="H27" s="2">
        <v>26.575199999999999</v>
      </c>
      <c r="I27" s="3">
        <v>1E-4</v>
      </c>
      <c r="J27" s="2">
        <f t="shared" si="2"/>
        <v>11.049199999999999</v>
      </c>
      <c r="K27" s="3">
        <f t="shared" si="3"/>
        <v>1.4142135623730951E-4</v>
      </c>
      <c r="L27" s="2">
        <f t="shared" si="4"/>
        <v>20.440399999999997</v>
      </c>
      <c r="M27" s="3">
        <f t="shared" si="5"/>
        <v>1.4142135623730951E-4</v>
      </c>
      <c r="N27" s="2">
        <f t="shared" si="6"/>
        <v>0.45944306373652183</v>
      </c>
      <c r="O27" s="3">
        <f t="shared" si="7"/>
        <v>7.6140100419398506E-6</v>
      </c>
      <c r="P27" s="2">
        <f t="shared" si="8"/>
        <v>7.8259999999999996</v>
      </c>
      <c r="Q27" s="2"/>
      <c r="R27" s="2"/>
      <c r="S27" s="3"/>
      <c r="T27" s="2"/>
      <c r="U27" s="2">
        <f t="shared" si="9"/>
        <v>17.161621103305222</v>
      </c>
    </row>
    <row r="28" spans="1:21" x14ac:dyDescent="0.25">
      <c r="A28" s="5" t="s">
        <v>31</v>
      </c>
      <c r="B28" s="4">
        <v>6.1280999999999999</v>
      </c>
      <c r="C28" s="3">
        <v>1E-4</v>
      </c>
      <c r="D28" s="2">
        <v>15.5411</v>
      </c>
      <c r="E28" s="3">
        <v>1E-4</v>
      </c>
      <c r="F28" s="2">
        <f t="shared" si="0"/>
        <v>9.4130000000000003</v>
      </c>
      <c r="G28" s="3">
        <f t="shared" si="1"/>
        <v>1.4142135623730951E-4</v>
      </c>
      <c r="H28" s="2">
        <v>26.573899999999998</v>
      </c>
      <c r="I28" s="3">
        <v>1E-4</v>
      </c>
      <c r="J28" s="2">
        <f t="shared" si="2"/>
        <v>11.032799999999998</v>
      </c>
      <c r="K28" s="3">
        <f t="shared" si="3"/>
        <v>1.4142135623730951E-4</v>
      </c>
      <c r="L28" s="2">
        <f t="shared" si="4"/>
        <v>20.445799999999998</v>
      </c>
      <c r="M28" s="3">
        <f t="shared" si="5"/>
        <v>1.4142135623730951E-4</v>
      </c>
      <c r="N28" s="2">
        <f t="shared" si="6"/>
        <v>0.46038795253792958</v>
      </c>
      <c r="O28" s="3">
        <f t="shared" si="7"/>
        <v>7.6147299716289216E-6</v>
      </c>
      <c r="P28" s="2">
        <f t="shared" si="8"/>
        <v>7.8441666666666672</v>
      </c>
      <c r="Q28" s="2"/>
      <c r="R28" s="2"/>
      <c r="S28" s="3"/>
      <c r="T28" s="2"/>
      <c r="U28" s="2">
        <f t="shared" si="9"/>
        <v>17.192802433751677</v>
      </c>
    </row>
    <row r="29" spans="1:21" x14ac:dyDescent="0.25">
      <c r="A29" s="5" t="s">
        <v>32</v>
      </c>
      <c r="B29" s="4">
        <v>6.1374000000000004</v>
      </c>
      <c r="C29" s="3">
        <v>1E-4</v>
      </c>
      <c r="D29" s="2">
        <v>15.574400000000001</v>
      </c>
      <c r="E29" s="3">
        <v>1E-4</v>
      </c>
      <c r="F29" s="2">
        <f t="shared" si="0"/>
        <v>9.4370000000000012</v>
      </c>
      <c r="G29" s="3">
        <f t="shared" si="1"/>
        <v>1.4142135623730951E-4</v>
      </c>
      <c r="H29" s="2">
        <v>26.638000000000002</v>
      </c>
      <c r="I29" s="3">
        <v>1E-4</v>
      </c>
      <c r="J29" s="2">
        <f t="shared" si="2"/>
        <v>11.063600000000001</v>
      </c>
      <c r="K29" s="3">
        <f t="shared" si="3"/>
        <v>1.4142135623730951E-4</v>
      </c>
      <c r="L29" s="2">
        <f t="shared" si="4"/>
        <v>20.500600000000002</v>
      </c>
      <c r="M29" s="3">
        <f t="shared" si="5"/>
        <v>1.4142135623730951E-4</v>
      </c>
      <c r="N29" s="2">
        <f t="shared" si="6"/>
        <v>0.460327990400281</v>
      </c>
      <c r="O29" s="3">
        <f t="shared" si="7"/>
        <v>7.5942021194141879E-6</v>
      </c>
      <c r="P29" s="2">
        <f t="shared" si="8"/>
        <v>7.8641666666666676</v>
      </c>
      <c r="Q29" s="2"/>
      <c r="R29" s="2"/>
      <c r="S29" s="3"/>
      <c r="T29" s="2"/>
      <c r="U29" s="2">
        <f t="shared" si="9"/>
        <v>17.19082368320927</v>
      </c>
    </row>
    <row r="30" spans="1:21" x14ac:dyDescent="0.25">
      <c r="A30" s="5" t="s">
        <v>33</v>
      </c>
      <c r="B30" s="4">
        <v>6.1711</v>
      </c>
      <c r="C30" s="3">
        <v>1E-4</v>
      </c>
      <c r="D30" s="2">
        <v>15.625500000000001</v>
      </c>
      <c r="E30" s="3">
        <v>1E-4</v>
      </c>
      <c r="F30" s="2">
        <f t="shared" si="0"/>
        <v>9.4543999999999997</v>
      </c>
      <c r="G30" s="3">
        <f t="shared" si="1"/>
        <v>1.4142135623730951E-4</v>
      </c>
      <c r="H30" s="2">
        <v>26.677499999999998</v>
      </c>
      <c r="I30" s="3">
        <v>1E-4</v>
      </c>
      <c r="J30" s="2">
        <f t="shared" si="2"/>
        <v>11.051999999999998</v>
      </c>
      <c r="K30" s="3">
        <f t="shared" si="3"/>
        <v>1.4142135623730951E-4</v>
      </c>
      <c r="L30" s="2">
        <f t="shared" si="4"/>
        <v>20.506399999999999</v>
      </c>
      <c r="M30" s="3">
        <f t="shared" si="5"/>
        <v>1.4142135623730951E-4</v>
      </c>
      <c r="N30" s="2">
        <f t="shared" si="6"/>
        <v>0.46104630749424569</v>
      </c>
      <c r="O30" s="3">
        <f t="shared" si="7"/>
        <v>7.5941269743632819E-6</v>
      </c>
      <c r="P30" s="2">
        <f t="shared" si="8"/>
        <v>7.8786666666666667</v>
      </c>
      <c r="Q30" s="2"/>
      <c r="R30" s="2"/>
      <c r="S30" s="3"/>
      <c r="T30" s="2"/>
      <c r="U30" s="2">
        <f t="shared" si="9"/>
        <v>17.214528147310109</v>
      </c>
    </row>
    <row r="31" spans="1:21" ht="15.75" thickBot="1" x14ac:dyDescent="0.3">
      <c r="A31" s="6" t="s">
        <v>34</v>
      </c>
      <c r="B31" s="4">
        <v>6.1329000000000002</v>
      </c>
      <c r="C31" s="3">
        <v>1E-4</v>
      </c>
      <c r="D31" s="2">
        <v>15.5718</v>
      </c>
      <c r="E31" s="3">
        <v>1E-4</v>
      </c>
      <c r="F31" s="2">
        <f t="shared" si="0"/>
        <v>9.4389000000000003</v>
      </c>
      <c r="G31" s="3">
        <f t="shared" si="1"/>
        <v>1.4142135623730951E-4</v>
      </c>
      <c r="H31" s="2">
        <v>26.600100000000001</v>
      </c>
      <c r="I31" s="3">
        <v>1E-4</v>
      </c>
      <c r="J31" s="2">
        <f t="shared" si="2"/>
        <v>11.028300000000002</v>
      </c>
      <c r="K31" s="3">
        <f t="shared" si="3"/>
        <v>1.4142135623730951E-4</v>
      </c>
      <c r="L31" s="2">
        <f t="shared" si="4"/>
        <v>20.467200000000002</v>
      </c>
      <c r="M31" s="3">
        <f t="shared" si="5"/>
        <v>1.4142135623730951E-4</v>
      </c>
      <c r="N31" s="2">
        <f t="shared" si="6"/>
        <v>0.46117202157598497</v>
      </c>
      <c r="O31" s="3">
        <f t="shared" si="7"/>
        <v>7.6090354305394028E-6</v>
      </c>
      <c r="P31" s="2">
        <f t="shared" si="8"/>
        <v>7.8657500000000002</v>
      </c>
      <c r="Q31" s="2"/>
      <c r="R31" s="2"/>
      <c r="S31" s="3"/>
      <c r="T31" s="2"/>
      <c r="U31" s="2">
        <f t="shared" si="9"/>
        <v>17.218676712007504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abSelected="1" topLeftCell="H1" workbookViewId="0">
      <selection activeCell="U2" sqref="U2"/>
    </sheetView>
  </sheetViews>
  <sheetFormatPr defaultRowHeight="15" x14ac:dyDescent="0.25"/>
  <cols>
    <col min="1" max="1" width="9.5703125" bestFit="1" customWidth="1"/>
    <col min="2" max="2" width="11.42578125" bestFit="1" customWidth="1"/>
    <col min="3" max="3" width="13.140625" style="1" bestFit="1" customWidth="1"/>
    <col min="4" max="4" width="16.7109375" bestFit="1" customWidth="1"/>
    <col min="5" max="5" width="18.42578125" style="1" bestFit="1" customWidth="1"/>
    <col min="6" max="6" width="14.5703125" bestFit="1" customWidth="1"/>
    <col min="7" max="7" width="16.140625" style="1" bestFit="1" customWidth="1"/>
    <col min="8" max="8" width="15.7109375" bestFit="1" customWidth="1"/>
    <col min="9" max="9" width="17.42578125" style="1" bestFit="1" customWidth="1"/>
    <col min="10" max="10" width="13.5703125" bestFit="1" customWidth="1"/>
    <col min="11" max="11" width="15.140625" style="1" bestFit="1" customWidth="1"/>
    <col min="12" max="12" width="24.28515625" bestFit="1" customWidth="1"/>
    <col min="13" max="13" width="26" style="1" bestFit="1" customWidth="1"/>
    <col min="14" max="14" width="14.140625" bestFit="1" customWidth="1"/>
    <col min="15" max="15" width="15.7109375" style="1" bestFit="1" customWidth="1"/>
    <col min="16" max="16" width="20" bestFit="1" customWidth="1"/>
    <col min="17" max="17" width="21.7109375" style="1" bestFit="1" customWidth="1"/>
    <col min="18" max="18" width="12" bestFit="1" customWidth="1"/>
    <col min="19" max="19" width="12.85546875" style="1" bestFit="1" customWidth="1"/>
    <col min="20" max="20" width="12" bestFit="1" customWidth="1"/>
    <col min="21" max="21" width="15.5703125" style="1" customWidth="1"/>
    <col min="22" max="22" width="11.7109375" customWidth="1"/>
    <col min="23" max="23" width="14.140625" bestFit="1" customWidth="1"/>
  </cols>
  <sheetData>
    <row r="1" spans="1:21" ht="15.75" thickBot="1" x14ac:dyDescent="0.3">
      <c r="A1" s="11" t="s">
        <v>0</v>
      </c>
      <c r="B1" s="12" t="s">
        <v>1</v>
      </c>
      <c r="C1" s="13" t="s">
        <v>81</v>
      </c>
      <c r="D1" s="14" t="s">
        <v>2</v>
      </c>
      <c r="E1" s="13" t="s">
        <v>82</v>
      </c>
      <c r="F1" s="14" t="s">
        <v>3</v>
      </c>
      <c r="G1" s="13" t="s">
        <v>83</v>
      </c>
      <c r="H1" s="14" t="s">
        <v>71</v>
      </c>
      <c r="I1" s="13" t="s">
        <v>84</v>
      </c>
      <c r="J1" s="14" t="s">
        <v>66</v>
      </c>
      <c r="K1" s="13" t="s">
        <v>85</v>
      </c>
      <c r="L1" s="14" t="s">
        <v>4</v>
      </c>
      <c r="M1" s="13" t="s">
        <v>86</v>
      </c>
      <c r="N1" s="14" t="s">
        <v>67</v>
      </c>
      <c r="O1" s="13" t="s">
        <v>89</v>
      </c>
      <c r="P1" s="14" t="s">
        <v>77</v>
      </c>
      <c r="Q1" s="13" t="s">
        <v>90</v>
      </c>
      <c r="R1" s="14" t="s">
        <v>78</v>
      </c>
      <c r="S1" s="13" t="s">
        <v>91</v>
      </c>
      <c r="T1" s="14" t="s">
        <v>79</v>
      </c>
      <c r="U1" s="16" t="s">
        <v>92</v>
      </c>
    </row>
    <row r="2" spans="1:21" x14ac:dyDescent="0.25">
      <c r="A2" s="7" t="s">
        <v>35</v>
      </c>
      <c r="B2" s="8">
        <v>6.1473000000000004</v>
      </c>
      <c r="C2" s="9">
        <v>1E-4</v>
      </c>
      <c r="D2" s="10">
        <v>8.3773999999999997</v>
      </c>
      <c r="E2" s="9">
        <v>1E-4</v>
      </c>
      <c r="F2" s="10">
        <f>D2-B2</f>
        <v>2.2300999999999993</v>
      </c>
      <c r="G2" s="9">
        <f>SQRT((C2^2)+(E2^2))</f>
        <v>1.4142135623730951E-4</v>
      </c>
      <c r="H2" s="10">
        <v>26.7119</v>
      </c>
      <c r="I2" s="9">
        <v>1E-4</v>
      </c>
      <c r="J2" s="10">
        <f>H2-D2</f>
        <v>18.334499999999998</v>
      </c>
      <c r="K2" s="9">
        <f>SQRT((I2^2)+(E2^2))</f>
        <v>1.4142135623730951E-4</v>
      </c>
      <c r="L2" s="10">
        <f>H2-B2</f>
        <v>20.564599999999999</v>
      </c>
      <c r="M2" s="9">
        <f>SQRT((I2^2)+(C2^2))</f>
        <v>1.4142135623730951E-4</v>
      </c>
      <c r="N2" s="10">
        <f>F2/L2</f>
        <v>0.10844363615144469</v>
      </c>
      <c r="O2" s="9">
        <f>N2*SQRT(((G2/F2)^2)+((M2/L2)^2))</f>
        <v>6.9172502681976461E-6</v>
      </c>
      <c r="P2" s="10">
        <f>J2/L2</f>
        <v>0.8915563638485553</v>
      </c>
      <c r="Q2" s="9">
        <f>P2*SQRT(((K2/J2)^2)+((M2/L2)^2))</f>
        <v>9.213222581208386E-6</v>
      </c>
      <c r="R2" s="10">
        <f>5*P2</f>
        <v>4.4577818192427765</v>
      </c>
      <c r="S2" s="9">
        <f>R2*SQRT(((Q2/P2)^2))</f>
        <v>4.6066112906041927E-5</v>
      </c>
      <c r="T2" s="10">
        <f>P2*100</f>
        <v>89.155636384855526</v>
      </c>
      <c r="U2" s="9">
        <f>Q2*100</f>
        <v>9.2132225812083864E-4</v>
      </c>
    </row>
    <row r="3" spans="1:21" x14ac:dyDescent="0.25">
      <c r="A3" s="5" t="s">
        <v>36</v>
      </c>
      <c r="B3" s="4">
        <v>6.1565000000000003</v>
      </c>
      <c r="C3" s="3">
        <v>1E-4</v>
      </c>
      <c r="D3" s="2">
        <v>8.4041999999999994</v>
      </c>
      <c r="E3" s="3">
        <v>1E-4</v>
      </c>
      <c r="F3" s="2">
        <f t="shared" ref="F3:F31" si="0">D3-B3</f>
        <v>2.2476999999999991</v>
      </c>
      <c r="G3" s="3">
        <f t="shared" ref="G3:G31" si="1">SQRT((C3^2)+(E3^2))</f>
        <v>1.4142135623730951E-4</v>
      </c>
      <c r="H3" s="2">
        <v>26.709599999999998</v>
      </c>
      <c r="I3" s="3">
        <v>1E-4</v>
      </c>
      <c r="J3" s="2">
        <f t="shared" ref="J3:J31" si="2">H3-D3</f>
        <v>18.305399999999999</v>
      </c>
      <c r="K3" s="3">
        <f t="shared" ref="K3:K31" si="3">SQRT((I3^2)+(E3^2))</f>
        <v>1.4142135623730951E-4</v>
      </c>
      <c r="L3" s="2">
        <f t="shared" ref="L3:L31" si="4">H3-B3</f>
        <v>20.553099999999997</v>
      </c>
      <c r="M3" s="3">
        <f t="shared" ref="M3:M31" si="5">SQRT((I3^2)+(C3^2))</f>
        <v>1.4142135623730951E-4</v>
      </c>
      <c r="N3" s="2">
        <f t="shared" ref="N3:N31" si="6">F3/L3</f>
        <v>0.1093606317295201</v>
      </c>
      <c r="O3" s="3">
        <f t="shared" ref="O3:O31" si="7">N3*SQRT(((G3/F3)^2)+((M3/L3)^2))</f>
        <v>6.9218037466452309E-6</v>
      </c>
      <c r="P3" s="2">
        <f>J3/L3</f>
        <v>0.89063936827047996</v>
      </c>
      <c r="Q3" s="3">
        <f t="shared" ref="Q3:Q31" si="8">P3*SQRT(((K3/J3)^2)+((M3/L3)^2))</f>
        <v>9.2141799121726624E-6</v>
      </c>
      <c r="R3" s="2">
        <f t="shared" ref="R3:R31" si="9">5*P3</f>
        <v>4.4531968413523995</v>
      </c>
      <c r="S3" s="3">
        <f t="shared" ref="S3:S31" si="10">R3*SQRT(((Q3/P3)^2))</f>
        <v>4.607089956086331E-5</v>
      </c>
      <c r="T3" s="2">
        <f t="shared" ref="T3:T31" si="11">P3*100</f>
        <v>89.063936827047996</v>
      </c>
      <c r="U3" s="3">
        <f t="shared" ref="U3:U31" si="12">Q3*100</f>
        <v>9.2141799121726626E-4</v>
      </c>
    </row>
    <row r="4" spans="1:21" x14ac:dyDescent="0.25">
      <c r="A4" s="5" t="s">
        <v>37</v>
      </c>
      <c r="B4" s="4">
        <v>6.1260000000000003</v>
      </c>
      <c r="C4" s="3">
        <v>1E-4</v>
      </c>
      <c r="D4" s="2">
        <v>8.3747000000000007</v>
      </c>
      <c r="E4" s="3">
        <v>1E-4</v>
      </c>
      <c r="F4" s="2">
        <f t="shared" si="0"/>
        <v>2.2487000000000004</v>
      </c>
      <c r="G4" s="3">
        <f t="shared" si="1"/>
        <v>1.4142135623730951E-4</v>
      </c>
      <c r="H4" s="2">
        <v>26.700900000000001</v>
      </c>
      <c r="I4" s="3">
        <v>1E-4</v>
      </c>
      <c r="J4" s="2">
        <f t="shared" si="2"/>
        <v>18.3262</v>
      </c>
      <c r="K4" s="3">
        <f t="shared" si="3"/>
        <v>1.4142135623730951E-4</v>
      </c>
      <c r="L4" s="2">
        <f t="shared" si="4"/>
        <v>20.5749</v>
      </c>
      <c r="M4" s="3">
        <f t="shared" si="5"/>
        <v>1.4142135623730951E-4</v>
      </c>
      <c r="N4" s="2">
        <f t="shared" si="6"/>
        <v>0.10929336230066734</v>
      </c>
      <c r="O4" s="3">
        <f t="shared" si="7"/>
        <v>6.9144195442704585E-6</v>
      </c>
      <c r="P4" s="2">
        <f>J4/L4</f>
        <v>0.89070663769933267</v>
      </c>
      <c r="Q4" s="3">
        <f t="shared" si="8"/>
        <v>9.2047246181004593E-6</v>
      </c>
      <c r="R4" s="2">
        <f t="shared" si="9"/>
        <v>4.4535331884966638</v>
      </c>
      <c r="S4" s="3">
        <f t="shared" si="10"/>
        <v>4.60236230905023E-5</v>
      </c>
      <c r="T4" s="2">
        <f t="shared" si="11"/>
        <v>89.070663769933262</v>
      </c>
      <c r="U4" s="3">
        <f t="shared" si="12"/>
        <v>9.2047246181004591E-4</v>
      </c>
    </row>
    <row r="5" spans="1:21" x14ac:dyDescent="0.25">
      <c r="A5" s="5" t="s">
        <v>38</v>
      </c>
      <c r="B5" s="4">
        <v>6.1558999999999999</v>
      </c>
      <c r="C5" s="3">
        <v>1E-4</v>
      </c>
      <c r="D5" s="2">
        <v>8.3867999999999991</v>
      </c>
      <c r="E5" s="3">
        <v>1E-4</v>
      </c>
      <c r="F5" s="2">
        <f t="shared" si="0"/>
        <v>2.2308999999999992</v>
      </c>
      <c r="G5" s="3">
        <f t="shared" si="1"/>
        <v>1.4142135623730951E-4</v>
      </c>
      <c r="H5" s="2">
        <v>26.683299999999999</v>
      </c>
      <c r="I5" s="3">
        <v>1E-4</v>
      </c>
      <c r="J5" s="2">
        <f t="shared" si="2"/>
        <v>18.296500000000002</v>
      </c>
      <c r="K5" s="3">
        <f t="shared" si="3"/>
        <v>1.4142135623730951E-4</v>
      </c>
      <c r="L5" s="2">
        <f t="shared" si="4"/>
        <v>20.5274</v>
      </c>
      <c r="M5" s="3">
        <f t="shared" si="5"/>
        <v>1.4142135623730951E-4</v>
      </c>
      <c r="N5" s="2">
        <f t="shared" si="6"/>
        <v>0.10867913130742321</v>
      </c>
      <c r="O5" s="3">
        <f t="shared" si="7"/>
        <v>6.9299608951653517E-6</v>
      </c>
      <c r="P5" s="2">
        <f>J5/L5</f>
        <v>0.89132086869257687</v>
      </c>
      <c r="Q5" s="3">
        <f t="shared" si="8"/>
        <v>9.2288392930418161E-6</v>
      </c>
      <c r="R5" s="2">
        <f t="shared" si="9"/>
        <v>4.4566043434628844</v>
      </c>
      <c r="S5" s="3">
        <f t="shared" si="10"/>
        <v>4.6144196465209075E-5</v>
      </c>
      <c r="T5" s="2">
        <f t="shared" si="11"/>
        <v>89.132086869257691</v>
      </c>
      <c r="U5" s="3">
        <f t="shared" si="12"/>
        <v>9.2288392930418156E-4</v>
      </c>
    </row>
    <row r="6" spans="1:21" x14ac:dyDescent="0.25">
      <c r="A6" s="5" t="s">
        <v>39</v>
      </c>
      <c r="B6" s="4">
        <v>6.1387</v>
      </c>
      <c r="C6" s="3">
        <v>1E-4</v>
      </c>
      <c r="D6" s="2">
        <v>8.3893000000000004</v>
      </c>
      <c r="E6" s="3">
        <v>1E-4</v>
      </c>
      <c r="F6" s="2">
        <f t="shared" si="0"/>
        <v>2.2506000000000004</v>
      </c>
      <c r="G6" s="3">
        <f t="shared" si="1"/>
        <v>1.4142135623730951E-4</v>
      </c>
      <c r="H6" s="2">
        <v>26.7486</v>
      </c>
      <c r="I6" s="3">
        <v>1E-4</v>
      </c>
      <c r="J6" s="2">
        <f t="shared" si="2"/>
        <v>18.359299999999998</v>
      </c>
      <c r="K6" s="3">
        <f t="shared" si="3"/>
        <v>1.4142135623730951E-4</v>
      </c>
      <c r="L6" s="2">
        <f t="shared" si="4"/>
        <v>20.6099</v>
      </c>
      <c r="M6" s="3">
        <f t="shared" si="5"/>
        <v>1.4142135623730951E-4</v>
      </c>
      <c r="N6" s="2">
        <f t="shared" si="6"/>
        <v>0.10919994759799904</v>
      </c>
      <c r="O6" s="3">
        <f t="shared" si="7"/>
        <v>6.9026077748107505E-6</v>
      </c>
      <c r="P6" s="2">
        <f>J6/L6</f>
        <v>0.89080005240200089</v>
      </c>
      <c r="Q6" s="3">
        <f t="shared" si="8"/>
        <v>9.1895193870391498E-6</v>
      </c>
      <c r="R6" s="2">
        <f t="shared" si="9"/>
        <v>4.4540002620100045</v>
      </c>
      <c r="S6" s="3">
        <f t="shared" si="10"/>
        <v>4.5947596935195751E-5</v>
      </c>
      <c r="T6" s="2">
        <f t="shared" si="11"/>
        <v>89.080005240200094</v>
      </c>
      <c r="U6" s="3">
        <f t="shared" si="12"/>
        <v>9.1895193870391494E-4</v>
      </c>
    </row>
    <row r="7" spans="1:21" x14ac:dyDescent="0.25">
      <c r="A7" s="5" t="s">
        <v>40</v>
      </c>
      <c r="B7" s="4">
        <v>6.1517999999999997</v>
      </c>
      <c r="C7" s="3">
        <v>1E-4</v>
      </c>
      <c r="D7" s="2">
        <v>8.3785000000000007</v>
      </c>
      <c r="E7" s="3">
        <v>1E-4</v>
      </c>
      <c r="F7" s="2">
        <f t="shared" si="0"/>
        <v>2.226700000000001</v>
      </c>
      <c r="G7" s="3">
        <f t="shared" si="1"/>
        <v>1.4142135623730951E-4</v>
      </c>
      <c r="H7" s="2">
        <v>26.678999999999998</v>
      </c>
      <c r="I7" s="3">
        <v>1E-4</v>
      </c>
      <c r="J7" s="2">
        <f t="shared" si="2"/>
        <v>18.3005</v>
      </c>
      <c r="K7" s="3">
        <f t="shared" si="3"/>
        <v>1.4142135623730951E-4</v>
      </c>
      <c r="L7" s="2">
        <f t="shared" si="4"/>
        <v>20.527200000000001</v>
      </c>
      <c r="M7" s="3">
        <f t="shared" si="5"/>
        <v>1.4142135623730951E-4</v>
      </c>
      <c r="N7" s="2">
        <f t="shared" si="6"/>
        <v>0.10847558361588532</v>
      </c>
      <c r="O7" s="3">
        <f t="shared" si="7"/>
        <v>6.9298770428844149E-6</v>
      </c>
      <c r="P7" s="2">
        <f>J7/L7</f>
        <v>0.89152441638411473</v>
      </c>
      <c r="Q7" s="3">
        <f t="shared" si="8"/>
        <v>9.2298623519105501E-6</v>
      </c>
      <c r="R7" s="2">
        <f t="shared" si="9"/>
        <v>4.4576220819205741</v>
      </c>
      <c r="S7" s="3">
        <f t="shared" si="10"/>
        <v>4.6149311759552759E-5</v>
      </c>
      <c r="T7" s="2">
        <f t="shared" si="11"/>
        <v>89.152441638411474</v>
      </c>
      <c r="U7" s="3">
        <f t="shared" si="12"/>
        <v>9.2298623519105499E-4</v>
      </c>
    </row>
    <row r="8" spans="1:21" x14ac:dyDescent="0.25">
      <c r="A8" s="5" t="s">
        <v>41</v>
      </c>
      <c r="B8" s="4">
        <v>6.1387999999999998</v>
      </c>
      <c r="C8" s="3">
        <v>1E-4</v>
      </c>
      <c r="D8" s="2">
        <v>8.3895</v>
      </c>
      <c r="E8" s="3">
        <v>1E-4</v>
      </c>
      <c r="F8" s="2">
        <f t="shared" si="0"/>
        <v>2.2507000000000001</v>
      </c>
      <c r="G8" s="3">
        <f t="shared" si="1"/>
        <v>1.4142135623730951E-4</v>
      </c>
      <c r="H8" s="2">
        <v>26.7347</v>
      </c>
      <c r="I8" s="3">
        <v>1E-4</v>
      </c>
      <c r="J8" s="2">
        <f t="shared" si="2"/>
        <v>18.345199999999998</v>
      </c>
      <c r="K8" s="3">
        <f t="shared" si="3"/>
        <v>1.4142135623730951E-4</v>
      </c>
      <c r="L8" s="2">
        <f t="shared" si="4"/>
        <v>20.5959</v>
      </c>
      <c r="M8" s="3">
        <f t="shared" si="5"/>
        <v>1.4142135623730951E-4</v>
      </c>
      <c r="N8" s="2">
        <f t="shared" si="6"/>
        <v>0.10927903126350391</v>
      </c>
      <c r="O8" s="3">
        <f t="shared" si="7"/>
        <v>6.9073587704556481E-6</v>
      </c>
      <c r="P8" s="2">
        <f>J8/L8</f>
        <v>0.89072096873649598</v>
      </c>
      <c r="Q8" s="3">
        <f t="shared" si="8"/>
        <v>9.1954047438106267E-6</v>
      </c>
      <c r="R8" s="2">
        <f t="shared" si="9"/>
        <v>4.4536048436824798</v>
      </c>
      <c r="S8" s="3">
        <f t="shared" si="10"/>
        <v>4.5977023719053127E-5</v>
      </c>
      <c r="T8" s="2">
        <f t="shared" si="11"/>
        <v>89.072096873649599</v>
      </c>
      <c r="U8" s="3">
        <f t="shared" si="12"/>
        <v>9.1954047438106269E-4</v>
      </c>
    </row>
    <row r="9" spans="1:21" x14ac:dyDescent="0.25">
      <c r="A9" s="5" t="s">
        <v>42</v>
      </c>
      <c r="B9" s="4">
        <v>6.1726999999999999</v>
      </c>
      <c r="C9" s="3">
        <v>1E-4</v>
      </c>
      <c r="D9" s="2">
        <v>8.4001999999999999</v>
      </c>
      <c r="E9" s="3">
        <v>1E-4</v>
      </c>
      <c r="F9" s="2">
        <f t="shared" si="0"/>
        <v>2.2275</v>
      </c>
      <c r="G9" s="3">
        <f t="shared" si="1"/>
        <v>1.4142135623730951E-4</v>
      </c>
      <c r="H9" s="2">
        <v>26.7867</v>
      </c>
      <c r="I9" s="3">
        <v>1E-4</v>
      </c>
      <c r="J9" s="2">
        <f t="shared" si="2"/>
        <v>18.386499999999998</v>
      </c>
      <c r="K9" s="3">
        <f t="shared" si="3"/>
        <v>1.4142135623730951E-4</v>
      </c>
      <c r="L9" s="2">
        <f t="shared" si="4"/>
        <v>20.614000000000001</v>
      </c>
      <c r="M9" s="3">
        <f t="shared" si="5"/>
        <v>1.4142135623730951E-4</v>
      </c>
      <c r="N9" s="2">
        <f t="shared" si="6"/>
        <v>0.10805763073639274</v>
      </c>
      <c r="O9" s="3">
        <f t="shared" si="7"/>
        <v>6.9003885635683161E-6</v>
      </c>
      <c r="P9" s="2">
        <f>J9/L9</f>
        <v>0.89194236926360715</v>
      </c>
      <c r="Q9" s="3">
        <f t="shared" si="8"/>
        <v>9.1929062472272496E-6</v>
      </c>
      <c r="R9" s="2">
        <f t="shared" si="9"/>
        <v>4.4597118463180356</v>
      </c>
      <c r="S9" s="3">
        <f t="shared" si="10"/>
        <v>4.5964531236136246E-5</v>
      </c>
      <c r="T9" s="2">
        <f t="shared" si="11"/>
        <v>89.194236926360716</v>
      </c>
      <c r="U9" s="3">
        <f t="shared" si="12"/>
        <v>9.1929062472272496E-4</v>
      </c>
    </row>
    <row r="10" spans="1:21" x14ac:dyDescent="0.25">
      <c r="A10" s="5" t="s">
        <v>43</v>
      </c>
      <c r="B10" s="4">
        <v>6.1726999999999999</v>
      </c>
      <c r="C10" s="3">
        <v>1E-4</v>
      </c>
      <c r="D10" s="2">
        <v>8.4074000000000009</v>
      </c>
      <c r="E10" s="3">
        <v>1E-4</v>
      </c>
      <c r="F10" s="2">
        <f t="shared" si="0"/>
        <v>2.234700000000001</v>
      </c>
      <c r="G10" s="3">
        <f t="shared" si="1"/>
        <v>1.4142135623730951E-4</v>
      </c>
      <c r="H10" s="2">
        <v>26.775300000000001</v>
      </c>
      <c r="I10" s="3">
        <v>1E-4</v>
      </c>
      <c r="J10" s="2">
        <f t="shared" si="2"/>
        <v>18.367899999999999</v>
      </c>
      <c r="K10" s="3">
        <f t="shared" si="3"/>
        <v>1.4142135623730951E-4</v>
      </c>
      <c r="L10" s="2">
        <f t="shared" si="4"/>
        <v>20.602600000000002</v>
      </c>
      <c r="M10" s="3">
        <f t="shared" si="5"/>
        <v>1.4142135623730951E-4</v>
      </c>
      <c r="N10" s="2">
        <f t="shared" si="6"/>
        <v>0.10846689252812755</v>
      </c>
      <c r="O10" s="3">
        <f t="shared" si="7"/>
        <v>6.9045091148492771E-6</v>
      </c>
      <c r="P10" s="2">
        <f>J10/L10</f>
        <v>0.89153310747187231</v>
      </c>
      <c r="Q10" s="3">
        <f t="shared" si="8"/>
        <v>9.1961232269415357E-6</v>
      </c>
      <c r="R10" s="2">
        <f t="shared" si="9"/>
        <v>4.4576655373593619</v>
      </c>
      <c r="S10" s="3">
        <f t="shared" si="10"/>
        <v>4.5980616134707683E-5</v>
      </c>
      <c r="T10" s="2">
        <f t="shared" si="11"/>
        <v>89.153310747187234</v>
      </c>
      <c r="U10" s="3">
        <f t="shared" si="12"/>
        <v>9.1961232269415362E-4</v>
      </c>
    </row>
    <row r="11" spans="1:21" x14ac:dyDescent="0.25">
      <c r="A11" s="5" t="s">
        <v>44</v>
      </c>
      <c r="B11" s="4">
        <v>6.1443000000000003</v>
      </c>
      <c r="C11" s="3">
        <v>1E-4</v>
      </c>
      <c r="D11" s="2">
        <v>8.3963999999999999</v>
      </c>
      <c r="E11" s="3">
        <v>1E-4</v>
      </c>
      <c r="F11" s="2">
        <f t="shared" si="0"/>
        <v>2.2520999999999995</v>
      </c>
      <c r="G11" s="3">
        <f t="shared" si="1"/>
        <v>1.4142135623730951E-4</v>
      </c>
      <c r="H11" s="2">
        <v>26.7486</v>
      </c>
      <c r="I11" s="3">
        <v>1E-4</v>
      </c>
      <c r="J11" s="2">
        <f t="shared" si="2"/>
        <v>18.3522</v>
      </c>
      <c r="K11" s="3">
        <f t="shared" si="3"/>
        <v>1.4142135623730951E-4</v>
      </c>
      <c r="L11" s="2">
        <f t="shared" si="4"/>
        <v>20.604299999999999</v>
      </c>
      <c r="M11" s="3">
        <f t="shared" si="5"/>
        <v>1.4142135623730951E-4</v>
      </c>
      <c r="N11" s="2">
        <f t="shared" si="6"/>
        <v>0.10930242716326202</v>
      </c>
      <c r="O11" s="3">
        <f t="shared" si="7"/>
        <v>6.9045602116069251E-6</v>
      </c>
      <c r="P11" s="2">
        <f>J11/L11</f>
        <v>0.89069757283673801</v>
      </c>
      <c r="Q11" s="3">
        <f t="shared" si="8"/>
        <v>9.1915491370468924E-6</v>
      </c>
      <c r="R11" s="2">
        <f t="shared" si="9"/>
        <v>4.4534878641836899</v>
      </c>
      <c r="S11" s="3">
        <f t="shared" si="10"/>
        <v>4.595774568523446E-5</v>
      </c>
      <c r="T11" s="2">
        <f t="shared" si="11"/>
        <v>89.069757283673795</v>
      </c>
      <c r="U11" s="3">
        <f t="shared" si="12"/>
        <v>9.1915491370468921E-4</v>
      </c>
    </row>
    <row r="12" spans="1:21" x14ac:dyDescent="0.25">
      <c r="A12" s="5" t="s">
        <v>45</v>
      </c>
      <c r="B12" s="4">
        <v>6.2060000000000004</v>
      </c>
      <c r="C12" s="3">
        <v>1E-4</v>
      </c>
      <c r="D12" s="2">
        <v>8.4738000000000007</v>
      </c>
      <c r="E12" s="3">
        <v>1E-4</v>
      </c>
      <c r="F12" s="2">
        <f t="shared" si="0"/>
        <v>2.2678000000000003</v>
      </c>
      <c r="G12" s="3">
        <f t="shared" si="1"/>
        <v>1.4142135623730951E-4</v>
      </c>
      <c r="H12" s="2">
        <v>26.8019</v>
      </c>
      <c r="I12" s="3">
        <v>1E-4</v>
      </c>
      <c r="J12" s="2">
        <f t="shared" si="2"/>
        <v>18.328099999999999</v>
      </c>
      <c r="K12" s="3">
        <f t="shared" si="3"/>
        <v>1.4142135623730951E-4</v>
      </c>
      <c r="L12" s="2">
        <f t="shared" si="4"/>
        <v>20.5959</v>
      </c>
      <c r="M12" s="3">
        <f t="shared" si="5"/>
        <v>1.4142135623730951E-4</v>
      </c>
      <c r="N12" s="2">
        <f t="shared" si="6"/>
        <v>0.11010929359726937</v>
      </c>
      <c r="O12" s="3">
        <f t="shared" si="7"/>
        <v>6.9079804058626875E-6</v>
      </c>
      <c r="P12" s="2">
        <f>J12/L12</f>
        <v>0.8898907064027306</v>
      </c>
      <c r="Q12" s="3">
        <f t="shared" si="8"/>
        <v>9.1916138494357637E-6</v>
      </c>
      <c r="R12" s="2">
        <f t="shared" si="9"/>
        <v>4.4494535320136528</v>
      </c>
      <c r="S12" s="3">
        <f t="shared" si="10"/>
        <v>4.5958069247178815E-5</v>
      </c>
      <c r="T12" s="2">
        <f t="shared" si="11"/>
        <v>88.989070640273056</v>
      </c>
      <c r="U12" s="3">
        <f t="shared" si="12"/>
        <v>9.1916138494357641E-4</v>
      </c>
    </row>
    <row r="13" spans="1:21" x14ac:dyDescent="0.25">
      <c r="A13" s="5" t="s">
        <v>46</v>
      </c>
      <c r="B13" s="4">
        <v>6.1387999999999998</v>
      </c>
      <c r="C13" s="3">
        <v>1E-4</v>
      </c>
      <c r="D13" s="2">
        <v>8.3977000000000004</v>
      </c>
      <c r="E13" s="3">
        <v>1E-4</v>
      </c>
      <c r="F13" s="2">
        <f t="shared" si="0"/>
        <v>2.2589000000000006</v>
      </c>
      <c r="G13" s="3">
        <f t="shared" si="1"/>
        <v>1.4142135623730951E-4</v>
      </c>
      <c r="H13" s="2">
        <v>26.815899999999999</v>
      </c>
      <c r="I13" s="3">
        <v>1E-4</v>
      </c>
      <c r="J13" s="2">
        <f t="shared" si="2"/>
        <v>18.418199999999999</v>
      </c>
      <c r="K13" s="3">
        <f t="shared" si="3"/>
        <v>1.4142135623730951E-4</v>
      </c>
      <c r="L13" s="2">
        <f t="shared" si="4"/>
        <v>20.677099999999999</v>
      </c>
      <c r="M13" s="3">
        <f t="shared" si="5"/>
        <v>1.4142135623730951E-4</v>
      </c>
      <c r="N13" s="2">
        <f t="shared" si="6"/>
        <v>0.10924646106078709</v>
      </c>
      <c r="O13" s="3">
        <f t="shared" si="7"/>
        <v>6.880209033200014E-6</v>
      </c>
      <c r="P13" s="2">
        <f>J13/L13</f>
        <v>0.89075353893921294</v>
      </c>
      <c r="Q13" s="3">
        <f t="shared" si="8"/>
        <v>9.1594421003854006E-6</v>
      </c>
      <c r="R13" s="2">
        <f t="shared" si="9"/>
        <v>4.4537676946960651</v>
      </c>
      <c r="S13" s="3">
        <f t="shared" si="10"/>
        <v>4.5797210501927008E-5</v>
      </c>
      <c r="T13" s="2">
        <f t="shared" si="11"/>
        <v>89.075353893921289</v>
      </c>
      <c r="U13" s="3">
        <f t="shared" si="12"/>
        <v>9.1594421003854008E-4</v>
      </c>
    </row>
    <row r="14" spans="1:21" x14ac:dyDescent="0.25">
      <c r="A14" s="5" t="s">
        <v>47</v>
      </c>
      <c r="B14" s="4">
        <v>6.1317000000000004</v>
      </c>
      <c r="C14" s="3">
        <v>1E-4</v>
      </c>
      <c r="D14" s="2">
        <v>8.3933999999999997</v>
      </c>
      <c r="E14" s="3">
        <v>1E-4</v>
      </c>
      <c r="F14" s="2">
        <f t="shared" si="0"/>
        <v>2.2616999999999994</v>
      </c>
      <c r="G14" s="3">
        <f t="shared" si="1"/>
        <v>1.4142135623730951E-4</v>
      </c>
      <c r="H14" s="2">
        <v>26.713699999999999</v>
      </c>
      <c r="I14" s="3">
        <v>1E-4</v>
      </c>
      <c r="J14" s="2">
        <f t="shared" si="2"/>
        <v>18.3203</v>
      </c>
      <c r="K14" s="3">
        <f t="shared" si="3"/>
        <v>1.4142135623730951E-4</v>
      </c>
      <c r="L14" s="2">
        <f t="shared" si="4"/>
        <v>20.582000000000001</v>
      </c>
      <c r="M14" s="3">
        <f t="shared" si="5"/>
        <v>1.4142135623730951E-4</v>
      </c>
      <c r="N14" s="2">
        <f t="shared" si="6"/>
        <v>0.10988728014770184</v>
      </c>
      <c r="O14" s="3">
        <f t="shared" si="7"/>
        <v>6.9124788981866164E-6</v>
      </c>
      <c r="P14" s="2">
        <f>J14/L14</f>
        <v>0.89011271985229812</v>
      </c>
      <c r="Q14" s="3">
        <f t="shared" si="8"/>
        <v>9.1988355642476061E-6</v>
      </c>
      <c r="R14" s="2">
        <f t="shared" si="9"/>
        <v>4.4505635992614909</v>
      </c>
      <c r="S14" s="3">
        <f t="shared" si="10"/>
        <v>4.5994177821238041E-5</v>
      </c>
      <c r="T14" s="2">
        <f t="shared" si="11"/>
        <v>89.011271985229811</v>
      </c>
      <c r="U14" s="3">
        <f t="shared" si="12"/>
        <v>9.1988355642476057E-4</v>
      </c>
    </row>
    <row r="15" spans="1:21" x14ac:dyDescent="0.25">
      <c r="A15" s="5" t="s">
        <v>48</v>
      </c>
      <c r="B15" s="4">
        <v>6.1605999999999996</v>
      </c>
      <c r="C15" s="3">
        <v>1E-4</v>
      </c>
      <c r="D15" s="2">
        <v>8.3978000000000002</v>
      </c>
      <c r="E15" s="3">
        <v>1E-4</v>
      </c>
      <c r="F15" s="2">
        <f t="shared" si="0"/>
        <v>2.2372000000000005</v>
      </c>
      <c r="G15" s="3">
        <f t="shared" si="1"/>
        <v>1.4142135623730951E-4</v>
      </c>
      <c r="H15" s="2">
        <v>26.67</v>
      </c>
      <c r="I15" s="3">
        <v>1E-4</v>
      </c>
      <c r="J15" s="2">
        <f t="shared" si="2"/>
        <v>18.272200000000002</v>
      </c>
      <c r="K15" s="3">
        <f t="shared" si="3"/>
        <v>1.4142135623730951E-4</v>
      </c>
      <c r="L15" s="2">
        <f t="shared" si="4"/>
        <v>20.509400000000003</v>
      </c>
      <c r="M15" s="3">
        <f t="shared" si="5"/>
        <v>1.4142135623730951E-4</v>
      </c>
      <c r="N15" s="2">
        <f t="shared" si="6"/>
        <v>0.10908168937170275</v>
      </c>
      <c r="O15" s="3">
        <f t="shared" si="7"/>
        <v>6.936343406243722E-6</v>
      </c>
      <c r="P15" s="2">
        <f>J15/L15</f>
        <v>0.89091831062829718</v>
      </c>
      <c r="Q15" s="3">
        <f t="shared" si="8"/>
        <v>9.235092217818736E-6</v>
      </c>
      <c r="R15" s="2">
        <f t="shared" si="9"/>
        <v>4.4545915531414861</v>
      </c>
      <c r="S15" s="3">
        <f t="shared" si="10"/>
        <v>4.6175461089093689E-5</v>
      </c>
      <c r="T15" s="2">
        <f t="shared" si="11"/>
        <v>89.091831062829712</v>
      </c>
      <c r="U15" s="3">
        <f t="shared" si="12"/>
        <v>9.2350922178187356E-4</v>
      </c>
    </row>
    <row r="16" spans="1:21" x14ac:dyDescent="0.25">
      <c r="A16" s="5" t="s">
        <v>49</v>
      </c>
      <c r="B16" s="4">
        <v>6.1936</v>
      </c>
      <c r="C16" s="3">
        <v>1E-4</v>
      </c>
      <c r="D16" s="2">
        <v>8.4518000000000004</v>
      </c>
      <c r="E16" s="3">
        <v>1E-4</v>
      </c>
      <c r="F16" s="2">
        <f t="shared" si="0"/>
        <v>2.2582000000000004</v>
      </c>
      <c r="G16" s="3">
        <f t="shared" si="1"/>
        <v>1.4142135623730951E-4</v>
      </c>
      <c r="H16" s="2">
        <v>26.780799999999999</v>
      </c>
      <c r="I16" s="3">
        <v>1E-4</v>
      </c>
      <c r="J16" s="2">
        <f t="shared" si="2"/>
        <v>18.329000000000001</v>
      </c>
      <c r="K16" s="3">
        <f t="shared" si="3"/>
        <v>1.4142135623730951E-4</v>
      </c>
      <c r="L16" s="2">
        <f t="shared" si="4"/>
        <v>20.587199999999999</v>
      </c>
      <c r="M16" s="3">
        <f t="shared" si="5"/>
        <v>1.4142135623730951E-4</v>
      </c>
      <c r="N16" s="2">
        <f t="shared" si="6"/>
        <v>0.10968951581565246</v>
      </c>
      <c r="O16" s="3">
        <f t="shared" si="7"/>
        <v>6.9105846569482887E-6</v>
      </c>
      <c r="P16" s="2">
        <f>J16/L16</f>
        <v>0.89031048418434766</v>
      </c>
      <c r="Q16" s="3">
        <f t="shared" si="8"/>
        <v>9.197415384705172E-6</v>
      </c>
      <c r="R16" s="2">
        <f t="shared" si="9"/>
        <v>4.4515524209217379</v>
      </c>
      <c r="S16" s="3">
        <f t="shared" si="10"/>
        <v>4.5987076923525857E-5</v>
      </c>
      <c r="T16" s="2">
        <f t="shared" si="11"/>
        <v>89.031048418434764</v>
      </c>
      <c r="U16" s="3">
        <f t="shared" si="12"/>
        <v>9.1974153847051716E-4</v>
      </c>
    </row>
    <row r="17" spans="1:21" x14ac:dyDescent="0.25">
      <c r="A17" s="5" t="s">
        <v>50</v>
      </c>
      <c r="B17" s="4">
        <v>6.1519000000000004</v>
      </c>
      <c r="C17" s="3">
        <v>1E-4</v>
      </c>
      <c r="D17" s="2">
        <v>8.3623999999999992</v>
      </c>
      <c r="E17" s="3">
        <v>1E-4</v>
      </c>
      <c r="F17" s="2">
        <f t="shared" si="0"/>
        <v>2.2104999999999988</v>
      </c>
      <c r="G17" s="3">
        <f t="shared" si="1"/>
        <v>1.4142135623730951E-4</v>
      </c>
      <c r="H17" s="2">
        <v>26.635100000000001</v>
      </c>
      <c r="I17" s="3">
        <v>1E-4</v>
      </c>
      <c r="J17" s="2">
        <f t="shared" si="2"/>
        <v>18.2727</v>
      </c>
      <c r="K17" s="3">
        <f t="shared" si="3"/>
        <v>1.4142135623730951E-4</v>
      </c>
      <c r="L17" s="2">
        <f t="shared" si="4"/>
        <v>20.4832</v>
      </c>
      <c r="M17" s="3">
        <f t="shared" si="5"/>
        <v>1.4142135623730951E-4</v>
      </c>
      <c r="N17" s="2">
        <f t="shared" si="6"/>
        <v>0.10791770817059829</v>
      </c>
      <c r="O17" s="3">
        <f t="shared" si="7"/>
        <v>6.944348799826718E-6</v>
      </c>
      <c r="P17" s="2">
        <f>J17/L17</f>
        <v>0.89208229182940169</v>
      </c>
      <c r="Q17" s="3">
        <f t="shared" si="8"/>
        <v>9.2522526550253672E-6</v>
      </c>
      <c r="R17" s="2">
        <f t="shared" si="9"/>
        <v>4.4604114591470081</v>
      </c>
      <c r="S17" s="3">
        <f t="shared" si="10"/>
        <v>4.6261263275126834E-5</v>
      </c>
      <c r="T17" s="2">
        <f t="shared" si="11"/>
        <v>89.208229182940173</v>
      </c>
      <c r="U17" s="3">
        <f t="shared" si="12"/>
        <v>9.2522526550253674E-4</v>
      </c>
    </row>
    <row r="18" spans="1:21" x14ac:dyDescent="0.25">
      <c r="A18" s="5" t="s">
        <v>51</v>
      </c>
      <c r="B18" s="4">
        <v>6.1266999999999996</v>
      </c>
      <c r="C18" s="3">
        <v>1E-4</v>
      </c>
      <c r="D18" s="2">
        <v>8.3901000000000003</v>
      </c>
      <c r="E18" s="3">
        <v>1E-4</v>
      </c>
      <c r="F18" s="2">
        <f t="shared" si="0"/>
        <v>2.2634000000000007</v>
      </c>
      <c r="G18" s="3">
        <f t="shared" si="1"/>
        <v>1.4142135623730951E-4</v>
      </c>
      <c r="H18" s="2">
        <v>26.707000000000001</v>
      </c>
      <c r="I18" s="3">
        <v>1E-4</v>
      </c>
      <c r="J18" s="2">
        <f t="shared" si="2"/>
        <v>18.3169</v>
      </c>
      <c r="K18" s="3">
        <f t="shared" si="3"/>
        <v>1.4142135623730951E-4</v>
      </c>
      <c r="L18" s="2">
        <f t="shared" si="4"/>
        <v>20.580300000000001</v>
      </c>
      <c r="M18" s="3">
        <f t="shared" si="5"/>
        <v>1.4142135623730951E-4</v>
      </c>
      <c r="N18" s="2">
        <f t="shared" si="6"/>
        <v>0.10997896046218959</v>
      </c>
      <c r="O18" s="3">
        <f t="shared" si="7"/>
        <v>6.913118734458185E-6</v>
      </c>
      <c r="P18" s="2">
        <f>J18/L18</f>
        <v>0.89002103953781042</v>
      </c>
      <c r="Q18" s="3">
        <f t="shared" si="8"/>
        <v>9.1991765604267839E-6</v>
      </c>
      <c r="R18" s="2">
        <f t="shared" si="9"/>
        <v>4.4501051976890524</v>
      </c>
      <c r="S18" s="3">
        <f t="shared" si="10"/>
        <v>4.5995882802133921E-5</v>
      </c>
      <c r="T18" s="2">
        <f t="shared" si="11"/>
        <v>89.002103953781045</v>
      </c>
      <c r="U18" s="3">
        <f t="shared" si="12"/>
        <v>9.1991765604267843E-4</v>
      </c>
    </row>
    <row r="19" spans="1:21" x14ac:dyDescent="0.25">
      <c r="A19" s="5" t="s">
        <v>52</v>
      </c>
      <c r="B19" s="4">
        <v>6.1284999999999998</v>
      </c>
      <c r="C19" s="3">
        <v>1E-4</v>
      </c>
      <c r="D19" s="2">
        <v>8.3615999999999993</v>
      </c>
      <c r="E19" s="3">
        <v>1E-4</v>
      </c>
      <c r="F19" s="2">
        <f t="shared" si="0"/>
        <v>2.2330999999999994</v>
      </c>
      <c r="G19" s="3">
        <f t="shared" si="1"/>
        <v>1.4142135623730951E-4</v>
      </c>
      <c r="H19" s="2">
        <v>26.754200000000001</v>
      </c>
      <c r="I19" s="3">
        <v>1E-4</v>
      </c>
      <c r="J19" s="2">
        <f t="shared" si="2"/>
        <v>18.392600000000002</v>
      </c>
      <c r="K19" s="3">
        <f t="shared" si="3"/>
        <v>1.4142135623730951E-4</v>
      </c>
      <c r="L19" s="2">
        <f t="shared" si="4"/>
        <v>20.625700000000002</v>
      </c>
      <c r="M19" s="3">
        <f t="shared" si="5"/>
        <v>1.4142135623730951E-4</v>
      </c>
      <c r="N19" s="2">
        <f t="shared" si="6"/>
        <v>0.1082678406066218</v>
      </c>
      <c r="O19" s="3">
        <f t="shared" si="7"/>
        <v>6.8966292869206857E-6</v>
      </c>
      <c r="P19" s="2">
        <f>J19/L19</f>
        <v>0.89173215939337813</v>
      </c>
      <c r="Q19" s="3">
        <f t="shared" si="8"/>
        <v>9.1867322101775333E-6</v>
      </c>
      <c r="R19" s="2">
        <f t="shared" si="9"/>
        <v>4.4586607969668908</v>
      </c>
      <c r="S19" s="3">
        <f t="shared" si="10"/>
        <v>4.5933661050887663E-5</v>
      </c>
      <c r="T19" s="2">
        <f t="shared" si="11"/>
        <v>89.173215939337808</v>
      </c>
      <c r="U19" s="3">
        <f t="shared" si="12"/>
        <v>9.1867322101775331E-4</v>
      </c>
    </row>
    <row r="20" spans="1:21" x14ac:dyDescent="0.25">
      <c r="A20" s="5" t="s">
        <v>53</v>
      </c>
      <c r="B20" s="4">
        <v>6.1435000000000004</v>
      </c>
      <c r="C20" s="3">
        <v>1E-4</v>
      </c>
      <c r="D20" s="2">
        <v>8.3871000000000002</v>
      </c>
      <c r="E20" s="3">
        <v>1E-4</v>
      </c>
      <c r="F20" s="2">
        <f t="shared" si="0"/>
        <v>2.2435999999999998</v>
      </c>
      <c r="G20" s="3">
        <f t="shared" si="1"/>
        <v>1.4142135623730951E-4</v>
      </c>
      <c r="H20" s="2">
        <v>26.646599999999999</v>
      </c>
      <c r="I20" s="3">
        <v>1E-4</v>
      </c>
      <c r="J20" s="2">
        <f t="shared" si="2"/>
        <v>18.259499999999999</v>
      </c>
      <c r="K20" s="3">
        <f t="shared" si="3"/>
        <v>1.4142135623730951E-4</v>
      </c>
      <c r="L20" s="2">
        <f t="shared" si="4"/>
        <v>20.5031</v>
      </c>
      <c r="M20" s="3">
        <f t="shared" si="5"/>
        <v>1.4142135623730951E-4</v>
      </c>
      <c r="N20" s="2">
        <f t="shared" si="6"/>
        <v>0.10942735488779745</v>
      </c>
      <c r="O20" s="3">
        <f t="shared" si="7"/>
        <v>6.9387336897342241E-6</v>
      </c>
      <c r="P20" s="2">
        <f>J20/L20</f>
        <v>0.89057264511220247</v>
      </c>
      <c r="Q20" s="3">
        <f t="shared" si="8"/>
        <v>9.2363440360973496E-6</v>
      </c>
      <c r="R20" s="2">
        <f t="shared" si="9"/>
        <v>4.4528632255610123</v>
      </c>
      <c r="S20" s="3">
        <f t="shared" si="10"/>
        <v>4.6181720180486749E-5</v>
      </c>
      <c r="T20" s="2">
        <f t="shared" si="11"/>
        <v>89.057264511220239</v>
      </c>
      <c r="U20" s="3">
        <f t="shared" si="12"/>
        <v>9.2363440360973493E-4</v>
      </c>
    </row>
    <row r="21" spans="1:21" x14ac:dyDescent="0.25">
      <c r="A21" s="5" t="s">
        <v>54</v>
      </c>
      <c r="B21" s="4">
        <v>6.1403999999999996</v>
      </c>
      <c r="C21" s="3">
        <v>1E-4</v>
      </c>
      <c r="D21" s="2">
        <v>8.3651</v>
      </c>
      <c r="E21" s="3">
        <v>1E-4</v>
      </c>
      <c r="F21" s="2">
        <f t="shared" si="0"/>
        <v>2.2247000000000003</v>
      </c>
      <c r="G21" s="3">
        <f t="shared" si="1"/>
        <v>1.4142135623730951E-4</v>
      </c>
      <c r="H21" s="2">
        <v>26.688099999999999</v>
      </c>
      <c r="I21" s="3">
        <v>1E-4</v>
      </c>
      <c r="J21" s="2">
        <f t="shared" si="2"/>
        <v>18.323</v>
      </c>
      <c r="K21" s="3">
        <f t="shared" si="3"/>
        <v>1.4142135623730951E-4</v>
      </c>
      <c r="L21" s="2">
        <f t="shared" si="4"/>
        <v>20.547699999999999</v>
      </c>
      <c r="M21" s="3">
        <f t="shared" si="5"/>
        <v>1.4142135623730951E-4</v>
      </c>
      <c r="N21" s="2">
        <f t="shared" si="6"/>
        <v>0.10827002535563593</v>
      </c>
      <c r="O21" s="3">
        <f t="shared" si="7"/>
        <v>6.9228108226591497E-6</v>
      </c>
      <c r="P21" s="2">
        <f>J21/L21</f>
        <v>0.8917299746443641</v>
      </c>
      <c r="Q21" s="3">
        <f t="shared" si="8"/>
        <v>9.221595454137624E-6</v>
      </c>
      <c r="R21" s="2">
        <f t="shared" si="9"/>
        <v>4.4586498732218205</v>
      </c>
      <c r="S21" s="3">
        <f t="shared" si="10"/>
        <v>4.6107977270688118E-5</v>
      </c>
      <c r="T21" s="2">
        <f t="shared" si="11"/>
        <v>89.172997464436406</v>
      </c>
      <c r="U21" s="3">
        <f t="shared" si="12"/>
        <v>9.2215954541376242E-4</v>
      </c>
    </row>
    <row r="22" spans="1:21" x14ac:dyDescent="0.25">
      <c r="A22" s="5" t="s">
        <v>55</v>
      </c>
      <c r="B22" s="4">
        <v>6.1410999999999998</v>
      </c>
      <c r="C22" s="3">
        <v>1E-4</v>
      </c>
      <c r="D22" s="2">
        <v>8.3801000000000005</v>
      </c>
      <c r="E22" s="3">
        <v>1E-4</v>
      </c>
      <c r="F22" s="2">
        <f t="shared" si="0"/>
        <v>2.2390000000000008</v>
      </c>
      <c r="G22" s="3">
        <f t="shared" si="1"/>
        <v>1.4142135623730951E-4</v>
      </c>
      <c r="H22" s="2">
        <v>26.682600000000001</v>
      </c>
      <c r="I22" s="3">
        <v>1E-4</v>
      </c>
      <c r="J22" s="2">
        <f t="shared" si="2"/>
        <v>18.302500000000002</v>
      </c>
      <c r="K22" s="3">
        <f t="shared" si="3"/>
        <v>1.4142135623730951E-4</v>
      </c>
      <c r="L22" s="2">
        <f t="shared" si="4"/>
        <v>20.541499999999999</v>
      </c>
      <c r="M22" s="3">
        <f t="shared" si="5"/>
        <v>1.4142135623730951E-4</v>
      </c>
      <c r="N22" s="2">
        <f t="shared" si="6"/>
        <v>0.1089988559744907</v>
      </c>
      <c r="O22" s="3">
        <f t="shared" si="7"/>
        <v>6.9254422335280429E-6</v>
      </c>
      <c r="P22" s="2">
        <f>J22/L22</f>
        <v>0.89100114402550945</v>
      </c>
      <c r="Q22" s="3">
        <f t="shared" si="8"/>
        <v>9.2210399959236147E-6</v>
      </c>
      <c r="R22" s="2">
        <f t="shared" si="9"/>
        <v>4.4550057201275468</v>
      </c>
      <c r="S22" s="3">
        <f t="shared" si="10"/>
        <v>4.610519997961807E-5</v>
      </c>
      <c r="T22" s="2">
        <f t="shared" si="11"/>
        <v>89.100114402550943</v>
      </c>
      <c r="U22" s="3">
        <f t="shared" si="12"/>
        <v>9.2210399959236143E-4</v>
      </c>
    </row>
    <row r="23" spans="1:21" x14ac:dyDescent="0.25">
      <c r="A23" s="5" t="s">
        <v>56</v>
      </c>
      <c r="B23" s="4">
        <v>6.1829999999999998</v>
      </c>
      <c r="C23" s="3">
        <v>1E-4</v>
      </c>
      <c r="D23" s="2">
        <v>8.3949999999999996</v>
      </c>
      <c r="E23" s="3">
        <v>1E-4</v>
      </c>
      <c r="F23" s="2">
        <f t="shared" si="0"/>
        <v>2.2119999999999997</v>
      </c>
      <c r="G23" s="3">
        <f t="shared" si="1"/>
        <v>1.4142135623730951E-4</v>
      </c>
      <c r="H23" s="2">
        <v>26.705400000000001</v>
      </c>
      <c r="I23" s="3">
        <v>1E-4</v>
      </c>
      <c r="J23" s="2">
        <f t="shared" si="2"/>
        <v>18.310400000000001</v>
      </c>
      <c r="K23" s="3">
        <f t="shared" si="3"/>
        <v>1.4142135623730951E-4</v>
      </c>
      <c r="L23" s="2">
        <f t="shared" si="4"/>
        <v>20.522400000000001</v>
      </c>
      <c r="M23" s="3">
        <f t="shared" si="5"/>
        <v>1.4142135623730951E-4</v>
      </c>
      <c r="N23" s="2">
        <f t="shared" si="6"/>
        <v>0.10778466456164969</v>
      </c>
      <c r="O23" s="3">
        <f t="shared" si="7"/>
        <v>6.9309860344858032E-6</v>
      </c>
      <c r="P23" s="2">
        <f>J23/L23</f>
        <v>0.8922153354383503</v>
      </c>
      <c r="Q23" s="3">
        <f t="shared" si="8"/>
        <v>9.2351901957786861E-6</v>
      </c>
      <c r="R23" s="2">
        <f t="shared" si="9"/>
        <v>4.4610766771917518</v>
      </c>
      <c r="S23" s="3">
        <f t="shared" si="10"/>
        <v>4.6175950978893435E-5</v>
      </c>
      <c r="T23" s="2">
        <f t="shared" si="11"/>
        <v>89.221533543835037</v>
      </c>
      <c r="U23" s="3">
        <f t="shared" si="12"/>
        <v>9.2351901957786866E-4</v>
      </c>
    </row>
    <row r="24" spans="1:21" x14ac:dyDescent="0.25">
      <c r="A24" s="5" t="s">
        <v>57</v>
      </c>
      <c r="B24" s="4">
        <v>6.1738</v>
      </c>
      <c r="C24" s="3">
        <v>1E-4</v>
      </c>
      <c r="D24" s="2">
        <v>8.4102999999999994</v>
      </c>
      <c r="E24" s="3">
        <v>1E-4</v>
      </c>
      <c r="F24" s="2">
        <f t="shared" si="0"/>
        <v>2.2364999999999995</v>
      </c>
      <c r="G24" s="3">
        <f t="shared" si="1"/>
        <v>1.4142135623730951E-4</v>
      </c>
      <c r="H24" s="2">
        <v>26.753</v>
      </c>
      <c r="I24" s="3">
        <v>1E-4</v>
      </c>
      <c r="J24" s="2">
        <f t="shared" si="2"/>
        <v>18.342700000000001</v>
      </c>
      <c r="K24" s="3">
        <f t="shared" si="3"/>
        <v>1.4142135623730951E-4</v>
      </c>
      <c r="L24" s="2">
        <f t="shared" si="4"/>
        <v>20.5792</v>
      </c>
      <c r="M24" s="3">
        <f t="shared" si="5"/>
        <v>1.4142135623730951E-4</v>
      </c>
      <c r="N24" s="2">
        <f t="shared" si="6"/>
        <v>0.10867769398227334</v>
      </c>
      <c r="O24" s="3">
        <f t="shared" si="7"/>
        <v>6.9125163912025605E-6</v>
      </c>
      <c r="P24" s="2">
        <f>J24/L24</f>
        <v>0.89132230601772666</v>
      </c>
      <c r="Q24" s="3">
        <f t="shared" si="8"/>
        <v>9.2056159109340629E-6</v>
      </c>
      <c r="R24" s="2">
        <f t="shared" si="9"/>
        <v>4.4566115300886331</v>
      </c>
      <c r="S24" s="3">
        <f t="shared" si="10"/>
        <v>4.6028079554670313E-5</v>
      </c>
      <c r="T24" s="2">
        <f t="shared" si="11"/>
        <v>89.132230601772662</v>
      </c>
      <c r="U24" s="3">
        <f t="shared" si="12"/>
        <v>9.2056159109340629E-4</v>
      </c>
    </row>
    <row r="25" spans="1:21" x14ac:dyDescent="0.25">
      <c r="A25" s="5" t="s">
        <v>58</v>
      </c>
      <c r="B25" s="4">
        <v>6.2125000000000004</v>
      </c>
      <c r="C25" s="3">
        <v>1E-4</v>
      </c>
      <c r="D25" s="2">
        <v>8.4305000000000003</v>
      </c>
      <c r="E25" s="3">
        <v>1E-4</v>
      </c>
      <c r="F25" s="2">
        <f t="shared" si="0"/>
        <v>2.218</v>
      </c>
      <c r="G25" s="3">
        <f t="shared" si="1"/>
        <v>1.4142135623730951E-4</v>
      </c>
      <c r="H25" s="2">
        <v>26.796399999999998</v>
      </c>
      <c r="I25" s="3">
        <v>1E-4</v>
      </c>
      <c r="J25" s="2">
        <f t="shared" si="2"/>
        <v>18.365899999999996</v>
      </c>
      <c r="K25" s="3">
        <f t="shared" si="3"/>
        <v>1.4142135623730951E-4</v>
      </c>
      <c r="L25" s="2">
        <f t="shared" si="4"/>
        <v>20.5839</v>
      </c>
      <c r="M25" s="3">
        <f t="shared" si="5"/>
        <v>1.4142135623730951E-4</v>
      </c>
      <c r="N25" s="2">
        <f t="shared" si="6"/>
        <v>0.1077541185100977</v>
      </c>
      <c r="O25" s="3">
        <f t="shared" si="7"/>
        <v>6.9102553415625267E-6</v>
      </c>
      <c r="P25" s="2">
        <f>J25/L25</f>
        <v>0.89224588148990214</v>
      </c>
      <c r="Q25" s="3">
        <f t="shared" si="8"/>
        <v>9.2077372726997818E-6</v>
      </c>
      <c r="R25" s="2">
        <f t="shared" si="9"/>
        <v>4.4612294074495109</v>
      </c>
      <c r="S25" s="3">
        <f t="shared" si="10"/>
        <v>4.6038686363498909E-5</v>
      </c>
      <c r="T25" s="2">
        <f t="shared" si="11"/>
        <v>89.224588148990208</v>
      </c>
      <c r="U25" s="3">
        <f t="shared" si="12"/>
        <v>9.2077372726997813E-4</v>
      </c>
    </row>
    <row r="26" spans="1:21" x14ac:dyDescent="0.25">
      <c r="A26" s="5" t="s">
        <v>59</v>
      </c>
      <c r="B26" s="4">
        <v>6.2264999999999997</v>
      </c>
      <c r="C26" s="3">
        <v>1E-4</v>
      </c>
      <c r="D26" s="2">
        <v>8.4563000000000006</v>
      </c>
      <c r="E26" s="3">
        <v>1E-4</v>
      </c>
      <c r="F26" s="2">
        <f t="shared" si="0"/>
        <v>2.2298000000000009</v>
      </c>
      <c r="G26" s="3">
        <f t="shared" si="1"/>
        <v>1.4142135623730951E-4</v>
      </c>
      <c r="H26" s="2">
        <v>26.848400000000002</v>
      </c>
      <c r="I26" s="3">
        <v>1E-4</v>
      </c>
      <c r="J26" s="2">
        <f t="shared" si="2"/>
        <v>18.392099999999999</v>
      </c>
      <c r="K26" s="3">
        <f t="shared" si="3"/>
        <v>1.4142135623730951E-4</v>
      </c>
      <c r="L26" s="2">
        <f t="shared" si="4"/>
        <v>20.621900000000004</v>
      </c>
      <c r="M26" s="3">
        <f t="shared" si="5"/>
        <v>1.4142135623730951E-4</v>
      </c>
      <c r="N26" s="2">
        <f t="shared" si="6"/>
        <v>0.10812776708256759</v>
      </c>
      <c r="O26" s="3">
        <f t="shared" si="7"/>
        <v>6.8977967979502384E-6</v>
      </c>
      <c r="P26" s="2">
        <f>J26/L26</f>
        <v>0.89187223291743223</v>
      </c>
      <c r="Q26" s="3">
        <f t="shared" si="8"/>
        <v>9.189064403932194E-6</v>
      </c>
      <c r="R26" s="2">
        <f t="shared" si="9"/>
        <v>4.4593611645871611</v>
      </c>
      <c r="S26" s="3">
        <f t="shared" si="10"/>
        <v>4.5945322019660972E-5</v>
      </c>
      <c r="T26" s="2">
        <f t="shared" si="11"/>
        <v>89.187223291743223</v>
      </c>
      <c r="U26" s="3">
        <f t="shared" si="12"/>
        <v>9.1890644039321944E-4</v>
      </c>
    </row>
    <row r="27" spans="1:21" x14ac:dyDescent="0.25">
      <c r="A27" s="5" t="s">
        <v>60</v>
      </c>
      <c r="B27" s="4">
        <v>6.1429999999999998</v>
      </c>
      <c r="C27" s="3">
        <v>1E-4</v>
      </c>
      <c r="D27" s="2">
        <v>8.3661999999999992</v>
      </c>
      <c r="E27" s="3">
        <v>1E-4</v>
      </c>
      <c r="F27" s="2">
        <f t="shared" si="0"/>
        <v>2.2231999999999994</v>
      </c>
      <c r="G27" s="3">
        <f t="shared" si="1"/>
        <v>1.4142135623730951E-4</v>
      </c>
      <c r="H27" s="2">
        <v>26.617799999999999</v>
      </c>
      <c r="I27" s="3">
        <v>1E-4</v>
      </c>
      <c r="J27" s="2">
        <f t="shared" si="2"/>
        <v>18.2516</v>
      </c>
      <c r="K27" s="3">
        <f t="shared" si="3"/>
        <v>1.4142135623730951E-4</v>
      </c>
      <c r="L27" s="2">
        <f t="shared" si="4"/>
        <v>20.474799999999998</v>
      </c>
      <c r="M27" s="3">
        <f t="shared" si="5"/>
        <v>1.4142135623730951E-4</v>
      </c>
      <c r="N27" s="2">
        <f t="shared" si="6"/>
        <v>0.10858225721374566</v>
      </c>
      <c r="O27" s="3">
        <f t="shared" si="7"/>
        <v>6.9476917838482806E-6</v>
      </c>
      <c r="P27" s="2">
        <f>J27/L27</f>
        <v>0.89141774278625441</v>
      </c>
      <c r="Q27" s="3">
        <f t="shared" si="8"/>
        <v>9.2529935185742347E-6</v>
      </c>
      <c r="R27" s="2">
        <f t="shared" si="9"/>
        <v>4.457088713931272</v>
      </c>
      <c r="S27" s="3">
        <f t="shared" si="10"/>
        <v>4.6264967592871172E-5</v>
      </c>
      <c r="T27" s="2">
        <f t="shared" si="11"/>
        <v>89.141774278625434</v>
      </c>
      <c r="U27" s="3">
        <f t="shared" si="12"/>
        <v>9.2529935185742349E-4</v>
      </c>
    </row>
    <row r="28" spans="1:21" x14ac:dyDescent="0.25">
      <c r="A28" s="5" t="s">
        <v>61</v>
      </c>
      <c r="B28" s="4">
        <v>6.1372</v>
      </c>
      <c r="C28" s="3">
        <v>1E-4</v>
      </c>
      <c r="D28" s="2">
        <v>8.3714999999999993</v>
      </c>
      <c r="E28" s="3">
        <v>1E-4</v>
      </c>
      <c r="F28" s="2">
        <f t="shared" si="0"/>
        <v>2.2342999999999993</v>
      </c>
      <c r="G28" s="3">
        <f t="shared" si="1"/>
        <v>1.4142135623730951E-4</v>
      </c>
      <c r="H28" s="2">
        <v>26.661300000000001</v>
      </c>
      <c r="I28" s="3">
        <v>1E-4</v>
      </c>
      <c r="J28" s="2">
        <f t="shared" si="2"/>
        <v>18.2898</v>
      </c>
      <c r="K28" s="3">
        <f t="shared" si="3"/>
        <v>1.4142135623730951E-4</v>
      </c>
      <c r="L28" s="2">
        <f t="shared" si="4"/>
        <v>20.524100000000001</v>
      </c>
      <c r="M28" s="3">
        <f t="shared" si="5"/>
        <v>1.4142135623730951E-4</v>
      </c>
      <c r="N28" s="2">
        <f t="shared" si="6"/>
        <v>0.10886226436238369</v>
      </c>
      <c r="O28" s="3">
        <f t="shared" si="7"/>
        <v>6.9312115905525888E-6</v>
      </c>
      <c r="P28" s="2">
        <f>J28/L28</f>
        <v>0.89113773563761622</v>
      </c>
      <c r="Q28" s="3">
        <f t="shared" si="8"/>
        <v>9.2294835891126892E-6</v>
      </c>
      <c r="R28" s="2">
        <f t="shared" si="9"/>
        <v>4.4556886781880811</v>
      </c>
      <c r="S28" s="3">
        <f t="shared" si="10"/>
        <v>4.6147417945563443E-5</v>
      </c>
      <c r="T28" s="2">
        <f t="shared" si="11"/>
        <v>89.113773563761626</v>
      </c>
      <c r="U28" s="3">
        <f t="shared" si="12"/>
        <v>9.2294835891126891E-4</v>
      </c>
    </row>
    <row r="29" spans="1:21" x14ac:dyDescent="0.25">
      <c r="A29" s="5" t="s">
        <v>62</v>
      </c>
      <c r="B29" s="4">
        <v>6.1245000000000003</v>
      </c>
      <c r="C29" s="3">
        <v>1E-4</v>
      </c>
      <c r="D29" s="2">
        <v>8.3461999999999996</v>
      </c>
      <c r="E29" s="3">
        <v>1E-4</v>
      </c>
      <c r="F29" s="2">
        <f t="shared" si="0"/>
        <v>2.2216999999999993</v>
      </c>
      <c r="G29" s="3">
        <f t="shared" si="1"/>
        <v>1.4142135623730951E-4</v>
      </c>
      <c r="H29" s="2">
        <v>26.6738</v>
      </c>
      <c r="I29" s="3">
        <v>1E-4</v>
      </c>
      <c r="J29" s="2">
        <f t="shared" si="2"/>
        <v>18.3276</v>
      </c>
      <c r="K29" s="3">
        <f t="shared" si="3"/>
        <v>1.4142135623730951E-4</v>
      </c>
      <c r="L29" s="2">
        <f t="shared" si="4"/>
        <v>20.549299999999999</v>
      </c>
      <c r="M29" s="3">
        <f t="shared" si="5"/>
        <v>1.4142135623730951E-4</v>
      </c>
      <c r="N29" s="2">
        <f t="shared" si="6"/>
        <v>0.10811560491111617</v>
      </c>
      <c r="O29" s="3">
        <f t="shared" si="7"/>
        <v>6.9221574893996706E-6</v>
      </c>
      <c r="P29" s="2">
        <f>J29/L29</f>
        <v>0.89188439508888384</v>
      </c>
      <c r="Q29" s="3">
        <f t="shared" si="8"/>
        <v>9.2215847777366104E-6</v>
      </c>
      <c r="R29" s="2">
        <f t="shared" si="9"/>
        <v>4.4594219754444193</v>
      </c>
      <c r="S29" s="3">
        <f t="shared" si="10"/>
        <v>4.6107923888683057E-5</v>
      </c>
      <c r="T29" s="2">
        <f t="shared" si="11"/>
        <v>89.188439508888379</v>
      </c>
      <c r="U29" s="3">
        <f t="shared" si="12"/>
        <v>9.2215847777366109E-4</v>
      </c>
    </row>
    <row r="30" spans="1:21" x14ac:dyDescent="0.25">
      <c r="A30" s="5" t="s">
        <v>63</v>
      </c>
      <c r="B30" s="4">
        <v>6.1478000000000002</v>
      </c>
      <c r="C30" s="3">
        <v>1E-4</v>
      </c>
      <c r="D30" s="2">
        <v>8.3839000000000006</v>
      </c>
      <c r="E30" s="3">
        <v>1E-4</v>
      </c>
      <c r="F30" s="2">
        <f t="shared" si="0"/>
        <v>2.2361000000000004</v>
      </c>
      <c r="G30" s="3">
        <f t="shared" si="1"/>
        <v>1.4142135623730951E-4</v>
      </c>
      <c r="H30" s="2">
        <v>26.754799999999999</v>
      </c>
      <c r="I30" s="3">
        <v>1E-4</v>
      </c>
      <c r="J30" s="2">
        <f t="shared" si="2"/>
        <v>18.370899999999999</v>
      </c>
      <c r="K30" s="3">
        <f t="shared" si="3"/>
        <v>1.4142135623730951E-4</v>
      </c>
      <c r="L30" s="2">
        <f t="shared" si="4"/>
        <v>20.606999999999999</v>
      </c>
      <c r="M30" s="3">
        <f t="shared" si="5"/>
        <v>1.4142135623730951E-4</v>
      </c>
      <c r="N30" s="2">
        <f t="shared" si="6"/>
        <v>0.10851167079147865</v>
      </c>
      <c r="O30" s="3">
        <f t="shared" si="7"/>
        <v>6.9030680109368132E-6</v>
      </c>
      <c r="P30" s="2">
        <f>J30/L30</f>
        <v>0.89148832920852139</v>
      </c>
      <c r="Q30" s="3">
        <f t="shared" si="8"/>
        <v>9.193955176618974E-6</v>
      </c>
      <c r="R30" s="2">
        <f t="shared" si="9"/>
        <v>4.4574416460426072</v>
      </c>
      <c r="S30" s="3">
        <f t="shared" si="10"/>
        <v>4.5969775883094873E-5</v>
      </c>
      <c r="T30" s="2">
        <f t="shared" si="11"/>
        <v>89.148832920852144</v>
      </c>
      <c r="U30" s="3">
        <f t="shared" si="12"/>
        <v>9.1939551766189744E-4</v>
      </c>
    </row>
    <row r="31" spans="1:21" ht="15.75" thickBot="1" x14ac:dyDescent="0.3">
      <c r="A31" s="6" t="s">
        <v>64</v>
      </c>
      <c r="B31" s="4">
        <v>6.1368</v>
      </c>
      <c r="C31" s="3">
        <v>1E-4</v>
      </c>
      <c r="D31" s="2">
        <v>8.3904999999999994</v>
      </c>
      <c r="E31" s="3">
        <v>1E-4</v>
      </c>
      <c r="F31" s="2">
        <f t="shared" si="0"/>
        <v>2.2536999999999994</v>
      </c>
      <c r="G31" s="3">
        <f t="shared" si="1"/>
        <v>1.4142135623730951E-4</v>
      </c>
      <c r="H31" s="2">
        <v>26.742999999999999</v>
      </c>
      <c r="I31" s="3">
        <v>1E-4</v>
      </c>
      <c r="J31" s="2">
        <f t="shared" si="2"/>
        <v>18.352499999999999</v>
      </c>
      <c r="K31" s="3">
        <f t="shared" si="3"/>
        <v>1.4142135623730951E-4</v>
      </c>
      <c r="L31" s="2">
        <f t="shared" si="4"/>
        <v>20.606199999999998</v>
      </c>
      <c r="M31" s="3">
        <f t="shared" si="5"/>
        <v>1.4142135623730951E-4</v>
      </c>
      <c r="N31" s="2">
        <f t="shared" si="6"/>
        <v>0.10936999543826613</v>
      </c>
      <c r="O31" s="3">
        <f t="shared" si="7"/>
        <v>6.9039739763475426E-6</v>
      </c>
      <c r="P31" s="2">
        <f>J31/L31</f>
        <v>0.89063000456173391</v>
      </c>
      <c r="Q31" s="3">
        <f t="shared" si="8"/>
        <v>9.1903932029893877E-6</v>
      </c>
      <c r="R31" s="2">
        <f t="shared" si="9"/>
        <v>4.4531500228086696</v>
      </c>
      <c r="S31" s="3">
        <f t="shared" si="10"/>
        <v>4.5951966014946943E-5</v>
      </c>
      <c r="T31" s="2">
        <f t="shared" si="11"/>
        <v>89.063000456173398</v>
      </c>
      <c r="U31" s="3">
        <f t="shared" si="12"/>
        <v>9.1903932029893881E-4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L15" sqref="L15"/>
    </sheetView>
  </sheetViews>
  <sheetFormatPr defaultRowHeight="15" x14ac:dyDescent="0.25"/>
  <cols>
    <col min="1" max="1" width="9.5703125" bestFit="1" customWidth="1"/>
    <col min="2" max="2" width="26" bestFit="1" customWidth="1"/>
    <col min="3" max="3" width="27.42578125" bestFit="1" customWidth="1"/>
    <col min="5" max="5" width="20.85546875" bestFit="1" customWidth="1"/>
  </cols>
  <sheetData>
    <row r="1" spans="1:5" x14ac:dyDescent="0.25">
      <c r="A1" t="s">
        <v>0</v>
      </c>
      <c r="B1" t="s">
        <v>68</v>
      </c>
      <c r="C1" t="s">
        <v>69</v>
      </c>
      <c r="E1" t="s">
        <v>70</v>
      </c>
    </row>
    <row r="2" spans="1:5" x14ac:dyDescent="0.25">
      <c r="A2" t="s">
        <v>35</v>
      </c>
      <c r="B2">
        <v>0.44261899130994853</v>
      </c>
      <c r="C2">
        <v>0.10844363615144469</v>
      </c>
      <c r="E2">
        <f>B2*C2</f>
        <v>4.7999212847335514E-2</v>
      </c>
    </row>
    <row r="3" spans="1:5" x14ac:dyDescent="0.25">
      <c r="A3" t="s">
        <v>36</v>
      </c>
      <c r="B3">
        <v>0.44542714983574067</v>
      </c>
      <c r="C3">
        <v>0.1093606317295201</v>
      </c>
      <c r="E3">
        <f t="shared" ref="E3:E31" si="0">B3*C3</f>
        <v>4.8712194495516205E-2</v>
      </c>
    </row>
    <row r="4" spans="1:5" x14ac:dyDescent="0.25">
      <c r="A4" t="s">
        <v>37</v>
      </c>
      <c r="B4">
        <v>0.44722597087256866</v>
      </c>
      <c r="C4">
        <v>0.10929336230066734</v>
      </c>
      <c r="E4">
        <f t="shared" si="0"/>
        <v>4.8878830064843344E-2</v>
      </c>
    </row>
    <row r="5" spans="1:5" x14ac:dyDescent="0.25">
      <c r="A5" t="s">
        <v>38</v>
      </c>
      <c r="B5">
        <v>0.44849531821140659</v>
      </c>
      <c r="C5">
        <v>0.10867913130742321</v>
      </c>
      <c r="E5">
        <f t="shared" si="0"/>
        <v>4.8742081578662014E-2</v>
      </c>
    </row>
    <row r="6" spans="1:5" x14ac:dyDescent="0.25">
      <c r="A6" t="s">
        <v>39</v>
      </c>
      <c r="B6">
        <v>0.45063341546579061</v>
      </c>
      <c r="C6">
        <v>0.10919994759799904</v>
      </c>
      <c r="E6">
        <f t="shared" si="0"/>
        <v>4.9209145354771666E-2</v>
      </c>
    </row>
    <row r="7" spans="1:5" x14ac:dyDescent="0.25">
      <c r="A7" t="s">
        <v>40</v>
      </c>
      <c r="B7">
        <v>0.45194921583271103</v>
      </c>
      <c r="C7">
        <v>0.10847558361588532</v>
      </c>
      <c r="E7">
        <f t="shared" si="0"/>
        <v>4.9025454952195041E-2</v>
      </c>
    </row>
    <row r="8" spans="1:5" x14ac:dyDescent="0.25">
      <c r="A8" t="s">
        <v>41</v>
      </c>
      <c r="B8">
        <v>0.45318668222558778</v>
      </c>
      <c r="C8">
        <v>0.10927903126350391</v>
      </c>
      <c r="E8">
        <f t="shared" si="0"/>
        <v>4.9523801615133617E-2</v>
      </c>
    </row>
    <row r="9" spans="1:5" x14ac:dyDescent="0.25">
      <c r="A9" t="s">
        <v>42</v>
      </c>
      <c r="B9">
        <v>0.45420894633686465</v>
      </c>
      <c r="C9">
        <v>0.10805763073639274</v>
      </c>
      <c r="E9">
        <f t="shared" si="0"/>
        <v>4.9080742600434948E-2</v>
      </c>
    </row>
    <row r="10" spans="1:5" x14ac:dyDescent="0.25">
      <c r="A10" t="s">
        <v>43</v>
      </c>
      <c r="B10">
        <v>0.45514603787942415</v>
      </c>
      <c r="C10">
        <v>0.10846689252812755</v>
      </c>
      <c r="E10">
        <f t="shared" si="0"/>
        <v>4.9368276375270567E-2</v>
      </c>
    </row>
    <row r="11" spans="1:5" x14ac:dyDescent="0.25">
      <c r="A11" t="s">
        <v>44</v>
      </c>
      <c r="B11">
        <v>0.45553770483699546</v>
      </c>
      <c r="C11">
        <v>0.10930242716326202</v>
      </c>
      <c r="E11">
        <f t="shared" si="0"/>
        <v>4.9791376803065251E-2</v>
      </c>
    </row>
    <row r="12" spans="1:5" x14ac:dyDescent="0.25">
      <c r="A12" t="s">
        <v>45</v>
      </c>
      <c r="B12">
        <v>0.45622012991176453</v>
      </c>
      <c r="C12">
        <v>0.11010929359726937</v>
      </c>
      <c r="E12">
        <f t="shared" si="0"/>
        <v>5.0234076229438852E-2</v>
      </c>
    </row>
    <row r="13" spans="1:5" x14ac:dyDescent="0.25">
      <c r="A13" t="s">
        <v>46</v>
      </c>
      <c r="B13">
        <v>0.45622060814969834</v>
      </c>
      <c r="C13">
        <v>0.10924646106078709</v>
      </c>
      <c r="E13">
        <f t="shared" si="0"/>
        <v>4.9840486903354624E-2</v>
      </c>
    </row>
    <row r="14" spans="1:5" x14ac:dyDescent="0.25">
      <c r="A14" t="s">
        <v>47</v>
      </c>
      <c r="B14">
        <v>0.457423355149845</v>
      </c>
      <c r="C14">
        <v>0.10988728014770184</v>
      </c>
      <c r="E14">
        <f t="shared" si="0"/>
        <v>5.0265008373452734E-2</v>
      </c>
    </row>
    <row r="15" spans="1:5" x14ac:dyDescent="0.25">
      <c r="A15" t="s">
        <v>48</v>
      </c>
      <c r="B15">
        <v>0.45759620914582894</v>
      </c>
      <c r="C15">
        <v>0.10908168937170275</v>
      </c>
      <c r="E15">
        <f t="shared" si="0"/>
        <v>4.9915367543714034E-2</v>
      </c>
    </row>
    <row r="16" spans="1:5" x14ac:dyDescent="0.25">
      <c r="A16" t="s">
        <v>49</v>
      </c>
      <c r="B16">
        <v>0.45739881666109727</v>
      </c>
      <c r="C16">
        <v>0.10968951581565246</v>
      </c>
      <c r="E16">
        <f t="shared" si="0"/>
        <v>5.0171854734208154E-2</v>
      </c>
    </row>
    <row r="17" spans="1:5" x14ac:dyDescent="0.25">
      <c r="A17" t="s">
        <v>50</v>
      </c>
      <c r="B17">
        <v>0.45848364819695792</v>
      </c>
      <c r="C17">
        <v>0.10791770817059829</v>
      </c>
      <c r="E17">
        <f t="shared" si="0"/>
        <v>4.9478504547110558E-2</v>
      </c>
    </row>
    <row r="18" spans="1:5" x14ac:dyDescent="0.25">
      <c r="A18" t="s">
        <v>51</v>
      </c>
      <c r="B18">
        <v>0.45880662311419762</v>
      </c>
      <c r="C18">
        <v>0.10997896046218959</v>
      </c>
      <c r="E18">
        <f t="shared" si="0"/>
        <v>5.0459075463267063E-2</v>
      </c>
    </row>
    <row r="19" spans="1:5" x14ac:dyDescent="0.25">
      <c r="A19" t="s">
        <v>52</v>
      </c>
      <c r="B19">
        <v>0.4589006506273382</v>
      </c>
      <c r="C19">
        <v>0.1082678406066218</v>
      </c>
      <c r="E19">
        <f t="shared" si="0"/>
        <v>4.9684182496395689E-2</v>
      </c>
    </row>
    <row r="20" spans="1:5" x14ac:dyDescent="0.25">
      <c r="A20" t="s">
        <v>53</v>
      </c>
      <c r="B20">
        <v>0.4588344216440759</v>
      </c>
      <c r="C20">
        <v>0.10942735488779745</v>
      </c>
      <c r="E20">
        <f t="shared" si="0"/>
        <v>5.0209037091983585E-2</v>
      </c>
    </row>
    <row r="21" spans="1:5" x14ac:dyDescent="0.25">
      <c r="A21" t="s">
        <v>54</v>
      </c>
      <c r="B21">
        <v>0.45958707844529895</v>
      </c>
      <c r="C21">
        <v>0.10827002535563593</v>
      </c>
      <c r="E21">
        <f t="shared" si="0"/>
        <v>4.9759504636395155E-2</v>
      </c>
    </row>
    <row r="22" spans="1:5" x14ac:dyDescent="0.25">
      <c r="A22" t="s">
        <v>55</v>
      </c>
      <c r="B22">
        <v>0.45997119454459939</v>
      </c>
      <c r="C22">
        <v>0.1089988559744907</v>
      </c>
      <c r="E22">
        <f t="shared" si="0"/>
        <v>5.0136333986581232E-2</v>
      </c>
    </row>
    <row r="23" spans="1:5" x14ac:dyDescent="0.25">
      <c r="A23" t="s">
        <v>56</v>
      </c>
      <c r="B23">
        <v>0.46028444461845658</v>
      </c>
      <c r="C23">
        <v>0.10778466456164969</v>
      </c>
      <c r="E23">
        <f t="shared" si="0"/>
        <v>4.9611604466145563E-2</v>
      </c>
    </row>
    <row r="24" spans="1:5" x14ac:dyDescent="0.25">
      <c r="A24" t="s">
        <v>57</v>
      </c>
      <c r="B24">
        <v>0.45996887174768497</v>
      </c>
      <c r="C24">
        <v>0.10867769398227334</v>
      </c>
      <c r="E24">
        <f t="shared" si="0"/>
        <v>4.9988356285166437E-2</v>
      </c>
    </row>
    <row r="25" spans="1:5" x14ac:dyDescent="0.25">
      <c r="A25" t="s">
        <v>58</v>
      </c>
      <c r="B25">
        <v>0.45956197654530934</v>
      </c>
      <c r="C25">
        <v>0.1077541185100977</v>
      </c>
      <c r="E25">
        <f t="shared" si="0"/>
        <v>4.9519695683398E-2</v>
      </c>
    </row>
    <row r="26" spans="1:5" x14ac:dyDescent="0.25">
      <c r="A26" t="s">
        <v>59</v>
      </c>
      <c r="B26">
        <v>0.46044258946113159</v>
      </c>
      <c r="C26">
        <v>0.10812776708256759</v>
      </c>
      <c r="E26">
        <f t="shared" si="0"/>
        <v>4.9786629068147528E-2</v>
      </c>
    </row>
    <row r="27" spans="1:5" x14ac:dyDescent="0.25">
      <c r="A27" t="s">
        <v>60</v>
      </c>
      <c r="B27">
        <v>0.45944306373652183</v>
      </c>
      <c r="C27">
        <v>0.10858225721374566</v>
      </c>
      <c r="E27">
        <f t="shared" si="0"/>
        <v>4.9887364921710357E-2</v>
      </c>
    </row>
    <row r="28" spans="1:5" x14ac:dyDescent="0.25">
      <c r="A28" t="s">
        <v>61</v>
      </c>
      <c r="B28">
        <v>0.46038795253792958</v>
      </c>
      <c r="C28">
        <v>0.10886226436238369</v>
      </c>
      <c r="E28">
        <f t="shared" si="0"/>
        <v>5.0118874998440643E-2</v>
      </c>
    </row>
    <row r="29" spans="1:5" x14ac:dyDescent="0.25">
      <c r="A29" t="s">
        <v>62</v>
      </c>
      <c r="B29">
        <v>0.460327990400281</v>
      </c>
      <c r="C29">
        <v>0.10811560491111617</v>
      </c>
      <c r="E29">
        <f t="shared" si="0"/>
        <v>4.9768639139644862E-2</v>
      </c>
    </row>
    <row r="30" spans="1:5" x14ac:dyDescent="0.25">
      <c r="A30" t="s">
        <v>63</v>
      </c>
      <c r="B30">
        <v>0.46104630749424569</v>
      </c>
      <c r="C30">
        <v>0.10851167079147865</v>
      </c>
      <c r="E30">
        <f t="shared" si="0"/>
        <v>5.0028905138442423E-2</v>
      </c>
    </row>
    <row r="31" spans="1:5" x14ac:dyDescent="0.25">
      <c r="A31" t="s">
        <v>64</v>
      </c>
      <c r="B31">
        <v>0.46117202157598497</v>
      </c>
      <c r="C31">
        <v>0.10936999543826613</v>
      </c>
      <c r="E31">
        <f t="shared" si="0"/>
        <v>5.0438381896021442E-2</v>
      </c>
    </row>
    <row r="35" spans="3:3" x14ac:dyDescent="0.25">
      <c r="C35" t="s">
        <v>73</v>
      </c>
    </row>
    <row r="36" spans="3:3" x14ac:dyDescent="0.25">
      <c r="C36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Eluate Vials</vt:lpstr>
      <vt:lpstr>Dilution Vials</vt:lpstr>
      <vt:lpstr>Dilution factors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2020-08-03T18:50:27Z</dcterms:created>
  <dcterms:modified xsi:type="dcterms:W3CDTF">2021-06-10T15:38:49Z</dcterms:modified>
</cp:coreProperties>
</file>